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bookViews>
    <workbookView xWindow="0" yWindow="0" windowWidth="28800" windowHeight="11835" tabRatio="735" activeTab="6"/>
  </bookViews>
  <sheets>
    <sheet name="SAŽETAK" sheetId="9" r:id="rId1"/>
    <sheet name=" Račun prihoda i rashoda" sheetId="10" r:id="rId2"/>
    <sheet name="Prihodi i rashodi po izvorima" sheetId="15" r:id="rId3"/>
    <sheet name="Rashodi prema funkcijskoj kl" sheetId="11" r:id="rId4"/>
    <sheet name="Račun financiranja" sheetId="12" r:id="rId5"/>
    <sheet name="Račun financiranja po izvorima" sheetId="17" r:id="rId6"/>
    <sheet name=" POSEBNI DIO" sheetId="14" r:id="rId7"/>
  </sheets>
  <definedNames>
    <definedName name="_xlnm.Print_Area" localSheetId="1">' Račun prihoda i rashoda'!$A$1:$J$100</definedName>
    <definedName name="_xlnm.Print_Area" localSheetId="3">'Rashodi prema funkcijskoj kl'!$A$1:$F$19</definedName>
    <definedName name="_xlnm.Print_Area" localSheetId="0">SAŽETAK!$A$1:$K$43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5" i="14" l="1"/>
  <c r="J113" i="14"/>
  <c r="L115" i="14"/>
  <c r="L101" i="14"/>
  <c r="J89" i="14"/>
  <c r="L93" i="14"/>
  <c r="J136" i="14"/>
  <c r="J140" i="14"/>
  <c r="H140" i="14"/>
  <c r="H139" i="14" s="1"/>
  <c r="H138" i="14" s="1"/>
  <c r="J139" i="14"/>
  <c r="J138" i="14" s="1"/>
  <c r="I138" i="14"/>
  <c r="J66" i="14"/>
  <c r="J72" i="14"/>
  <c r="E14" i="15"/>
  <c r="H91" i="10"/>
  <c r="F63" i="10"/>
  <c r="H33" i="10"/>
  <c r="H24" i="10"/>
  <c r="F24" i="10"/>
  <c r="F23" i="10"/>
  <c r="H113" i="14"/>
  <c r="H89" i="14"/>
  <c r="H79" i="14"/>
  <c r="F91" i="10"/>
  <c r="F33" i="10"/>
  <c r="D8" i="17"/>
  <c r="L137" i="14" l="1"/>
  <c r="L129" i="14"/>
  <c r="L124" i="14"/>
  <c r="L114" i="14"/>
  <c r="L111" i="14"/>
  <c r="L109" i="14"/>
  <c r="L108" i="14"/>
  <c r="L106" i="14"/>
  <c r="L105" i="14"/>
  <c r="L104" i="14"/>
  <c r="L102" i="14"/>
  <c r="L100" i="14"/>
  <c r="L99" i="14"/>
  <c r="L98" i="14"/>
  <c r="L97" i="14"/>
  <c r="L96" i="14"/>
  <c r="L92" i="14"/>
  <c r="L90" i="14"/>
  <c r="L88" i="14"/>
  <c r="L87" i="14"/>
  <c r="L86" i="14"/>
  <c r="L80" i="14"/>
  <c r="L79" i="14"/>
  <c r="L74" i="14"/>
  <c r="L73" i="14"/>
  <c r="L71" i="14"/>
  <c r="L70" i="14"/>
  <c r="L69" i="14"/>
  <c r="L68" i="14"/>
  <c r="L67" i="14"/>
  <c r="L65" i="14"/>
  <c r="L55" i="14"/>
  <c r="L53" i="14"/>
  <c r="L50" i="14"/>
  <c r="L48" i="14"/>
  <c r="L46" i="14"/>
  <c r="L45" i="14"/>
  <c r="L44" i="14"/>
  <c r="L37" i="14"/>
  <c r="L34" i="14"/>
  <c r="L32" i="14"/>
  <c r="L31" i="14"/>
  <c r="L30" i="14"/>
  <c r="L29" i="14"/>
  <c r="L28" i="14"/>
  <c r="L24" i="14"/>
  <c r="L23" i="14"/>
  <c r="L22" i="14"/>
  <c r="L21" i="14"/>
  <c r="L19" i="14"/>
  <c r="L18" i="14"/>
  <c r="L17" i="14"/>
  <c r="L16" i="14"/>
  <c r="L14" i="14"/>
  <c r="L13" i="14"/>
  <c r="L12" i="14"/>
  <c r="H131" i="14"/>
  <c r="H130" i="14" s="1"/>
  <c r="H128" i="14"/>
  <c r="H123" i="14"/>
  <c r="H121" i="14"/>
  <c r="H118" i="14"/>
  <c r="H117" i="14" s="1"/>
  <c r="H112" i="14"/>
  <c r="H107" i="14"/>
  <c r="H105" i="14"/>
  <c r="H95" i="14"/>
  <c r="H85" i="14"/>
  <c r="H136" i="14"/>
  <c r="H135" i="14" s="1"/>
  <c r="H78" i="14"/>
  <c r="H77" i="14" s="1"/>
  <c r="H66" i="14"/>
  <c r="H72" i="14"/>
  <c r="L72" i="14" s="1"/>
  <c r="H64" i="14"/>
  <c r="H36" i="14"/>
  <c r="H35" i="14" s="1"/>
  <c r="H31" i="14"/>
  <c r="H20" i="14"/>
  <c r="H15" i="14"/>
  <c r="H11" i="14"/>
  <c r="H54" i="14"/>
  <c r="H52" i="14"/>
  <c r="H51" i="14" s="1"/>
  <c r="H49" i="14"/>
  <c r="H47" i="14"/>
  <c r="H43" i="14"/>
  <c r="J128" i="14"/>
  <c r="L128" i="14" s="1"/>
  <c r="J131" i="14"/>
  <c r="J130" i="14" s="1"/>
  <c r="J123" i="14"/>
  <c r="J121" i="14"/>
  <c r="J120" i="14" s="1"/>
  <c r="J118" i="14"/>
  <c r="J117" i="14" s="1"/>
  <c r="J112" i="14"/>
  <c r="J107" i="14"/>
  <c r="J105" i="14"/>
  <c r="L89" i="14"/>
  <c r="J85" i="14"/>
  <c r="J79" i="14"/>
  <c r="J78" i="14" s="1"/>
  <c r="J64" i="14"/>
  <c r="J43" i="14"/>
  <c r="J47" i="14"/>
  <c r="J49" i="14"/>
  <c r="J52" i="14"/>
  <c r="J51" i="14" s="1"/>
  <c r="J54" i="14"/>
  <c r="J36" i="14"/>
  <c r="J35" i="14" s="1"/>
  <c r="J31" i="14"/>
  <c r="J20" i="14"/>
  <c r="J15" i="14"/>
  <c r="J11" i="14"/>
  <c r="J79" i="10"/>
  <c r="J78" i="10"/>
  <c r="J77" i="10"/>
  <c r="J76" i="10"/>
  <c r="J74" i="10"/>
  <c r="J72" i="10"/>
  <c r="J71" i="10"/>
  <c r="J70" i="10"/>
  <c r="J68" i="10"/>
  <c r="J67" i="10"/>
  <c r="J66" i="10"/>
  <c r="J65" i="10"/>
  <c r="J64" i="10"/>
  <c r="J61" i="10"/>
  <c r="J60" i="10"/>
  <c r="J59" i="10"/>
  <c r="J58" i="10"/>
  <c r="J56" i="10"/>
  <c r="J55" i="10"/>
  <c r="J54" i="10"/>
  <c r="J53" i="10"/>
  <c r="J50" i="10"/>
  <c r="J48" i="10"/>
  <c r="J46" i="10"/>
  <c r="J45" i="10"/>
  <c r="J44" i="10"/>
  <c r="G75" i="10"/>
  <c r="H75" i="10"/>
  <c r="J75" i="10" s="1"/>
  <c r="G73" i="10"/>
  <c r="H73" i="10"/>
  <c r="J73" i="10" s="1"/>
  <c r="G63" i="10"/>
  <c r="H63" i="10"/>
  <c r="G57" i="10"/>
  <c r="H57" i="10"/>
  <c r="G52" i="10"/>
  <c r="H52" i="10"/>
  <c r="F52" i="10"/>
  <c r="F57" i="10"/>
  <c r="F73" i="10"/>
  <c r="F75" i="10"/>
  <c r="H49" i="10"/>
  <c r="H47" i="10"/>
  <c r="H43" i="10"/>
  <c r="F49" i="10"/>
  <c r="F47" i="10"/>
  <c r="F43" i="10"/>
  <c r="F42" i="10" s="1"/>
  <c r="J83" i="10"/>
  <c r="J82" i="10"/>
  <c r="H81" i="10"/>
  <c r="H80" i="10" s="1"/>
  <c r="F81" i="10"/>
  <c r="F80" i="10" s="1"/>
  <c r="J97" i="10"/>
  <c r="J92" i="10"/>
  <c r="H89" i="10"/>
  <c r="H88" i="10" s="1"/>
  <c r="F89" i="10"/>
  <c r="H99" i="10"/>
  <c r="I99" i="10"/>
  <c r="F99" i="10"/>
  <c r="F98" i="10" s="1"/>
  <c r="H96" i="10"/>
  <c r="F96" i="10"/>
  <c r="J96" i="10" s="1"/>
  <c r="J91" i="10"/>
  <c r="H86" i="10"/>
  <c r="H85" i="10" s="1"/>
  <c r="F86" i="10"/>
  <c r="F85" i="10" s="1"/>
  <c r="J27" i="9"/>
  <c r="J13" i="9"/>
  <c r="J12" i="9"/>
  <c r="J9" i="9"/>
  <c r="I27" i="9"/>
  <c r="I13" i="9"/>
  <c r="I12" i="9"/>
  <c r="I9" i="9"/>
  <c r="J35" i="10"/>
  <c r="J34" i="10"/>
  <c r="J29" i="10"/>
  <c r="J25" i="10"/>
  <c r="J22" i="10"/>
  <c r="J19" i="10"/>
  <c r="J16" i="10"/>
  <c r="J14" i="10"/>
  <c r="F32" i="10"/>
  <c r="H28" i="10"/>
  <c r="F28" i="10"/>
  <c r="F27" i="10" s="1"/>
  <c r="H21" i="10"/>
  <c r="H20" i="10" s="1"/>
  <c r="F21" i="10"/>
  <c r="F20" i="10" s="1"/>
  <c r="H18" i="10"/>
  <c r="H17" i="10" s="1"/>
  <c r="F18" i="10"/>
  <c r="F17" i="10" s="1"/>
  <c r="H13" i="10"/>
  <c r="H15" i="10"/>
  <c r="F13" i="10"/>
  <c r="F15" i="10"/>
  <c r="L20" i="14" l="1"/>
  <c r="J49" i="10"/>
  <c r="L43" i="14"/>
  <c r="H42" i="14"/>
  <c r="L47" i="14"/>
  <c r="L136" i="14"/>
  <c r="L54" i="14"/>
  <c r="J47" i="10"/>
  <c r="L64" i="14"/>
  <c r="J63" i="14"/>
  <c r="K63" i="14" s="1"/>
  <c r="J52" i="10"/>
  <c r="L11" i="14"/>
  <c r="H120" i="14"/>
  <c r="H116" i="14" s="1"/>
  <c r="K120" i="14"/>
  <c r="J116" i="14"/>
  <c r="L123" i="14"/>
  <c r="L113" i="14"/>
  <c r="L107" i="14"/>
  <c r="L95" i="14"/>
  <c r="J84" i="14"/>
  <c r="J82" i="14" s="1"/>
  <c r="L85" i="14"/>
  <c r="L66" i="14"/>
  <c r="L49" i="14"/>
  <c r="L15" i="14"/>
  <c r="J43" i="10"/>
  <c r="H63" i="14"/>
  <c r="H62" i="14" s="1"/>
  <c r="L52" i="14"/>
  <c r="L36" i="14"/>
  <c r="F88" i="10"/>
  <c r="F84" i="10" s="1"/>
  <c r="J63" i="10"/>
  <c r="J57" i="10"/>
  <c r="F51" i="10"/>
  <c r="J15" i="10"/>
  <c r="H84" i="14"/>
  <c r="H82" i="14" s="1"/>
  <c r="H10" i="14"/>
  <c r="H9" i="14" s="1"/>
  <c r="J42" i="14"/>
  <c r="L42" i="14" s="1"/>
  <c r="J10" i="14"/>
  <c r="J81" i="10"/>
  <c r="H51" i="10"/>
  <c r="H41" i="10" s="1"/>
  <c r="J13" i="10"/>
  <c r="F12" i="10"/>
  <c r="J28" i="10"/>
  <c r="J24" i="10"/>
  <c r="J33" i="10"/>
  <c r="H27" i="10"/>
  <c r="I27" i="10" s="1"/>
  <c r="J21" i="10"/>
  <c r="H23" i="10"/>
  <c r="J23" i="10" s="1"/>
  <c r="J18" i="10"/>
  <c r="H12" i="10"/>
  <c r="I116" i="14"/>
  <c r="H84" i="10"/>
  <c r="G84" i="10"/>
  <c r="J134" i="14"/>
  <c r="J77" i="14"/>
  <c r="I57" i="14"/>
  <c r="J57" i="14"/>
  <c r="D11" i="11"/>
  <c r="D10" i="11" s="1"/>
  <c r="D38" i="15"/>
  <c r="D36" i="15"/>
  <c r="D34" i="15"/>
  <c r="E34" i="15" s="1"/>
  <c r="D32" i="15"/>
  <c r="D30" i="15"/>
  <c r="D21" i="15"/>
  <c r="D19" i="15"/>
  <c r="D17" i="15"/>
  <c r="D15" i="15"/>
  <c r="E15" i="15" s="1"/>
  <c r="D13" i="15"/>
  <c r="D11" i="15"/>
  <c r="H31" i="10"/>
  <c r="H37" i="9"/>
  <c r="H21" i="9"/>
  <c r="H11" i="9"/>
  <c r="H8" i="9"/>
  <c r="L120" i="14"/>
  <c r="L112" i="14"/>
  <c r="L78" i="14"/>
  <c r="L51" i="14"/>
  <c r="L35" i="14"/>
  <c r="K130" i="14"/>
  <c r="K112" i="14"/>
  <c r="K78" i="14"/>
  <c r="K51" i="14"/>
  <c r="K35" i="14"/>
  <c r="F12" i="11"/>
  <c r="E12" i="11"/>
  <c r="F39" i="15"/>
  <c r="F37" i="15"/>
  <c r="F35" i="15"/>
  <c r="F33" i="15"/>
  <c r="F31" i="15"/>
  <c r="F23" i="15"/>
  <c r="F22" i="15"/>
  <c r="F20" i="15"/>
  <c r="F18" i="15"/>
  <c r="F16" i="15"/>
  <c r="F14" i="15"/>
  <c r="F12" i="15"/>
  <c r="E37" i="15"/>
  <c r="E35" i="15"/>
  <c r="E33" i="15"/>
  <c r="E31" i="15"/>
  <c r="E23" i="15"/>
  <c r="E22" i="15"/>
  <c r="E18" i="15"/>
  <c r="E16" i="15"/>
  <c r="E12" i="15"/>
  <c r="J80" i="10"/>
  <c r="J42" i="10"/>
  <c r="J32" i="10"/>
  <c r="J20" i="10"/>
  <c r="J17" i="10"/>
  <c r="I98" i="10"/>
  <c r="I88" i="10"/>
  <c r="I80" i="10"/>
  <c r="I42" i="10"/>
  <c r="I32" i="10"/>
  <c r="I20" i="10"/>
  <c r="I17" i="10"/>
  <c r="C19" i="17"/>
  <c r="D19" i="17"/>
  <c r="B19" i="17"/>
  <c r="C8" i="17"/>
  <c r="B8" i="17"/>
  <c r="F8" i="12"/>
  <c r="F11" i="12"/>
  <c r="I82" i="14"/>
  <c r="I134" i="14"/>
  <c r="I77" i="14"/>
  <c r="I62" i="14"/>
  <c r="I41" i="14"/>
  <c r="I9" i="14"/>
  <c r="C38" i="15"/>
  <c r="C36" i="15"/>
  <c r="C34" i="15"/>
  <c r="C32" i="15"/>
  <c r="C30" i="15"/>
  <c r="C21" i="15"/>
  <c r="C19" i="15"/>
  <c r="B19" i="15"/>
  <c r="C17" i="15"/>
  <c r="C15" i="15"/>
  <c r="C13" i="15"/>
  <c r="C11" i="15"/>
  <c r="C11" i="11"/>
  <c r="C10" i="11" s="1"/>
  <c r="G41" i="10"/>
  <c r="G31" i="10"/>
  <c r="G11" i="10"/>
  <c r="G10" i="10" s="1"/>
  <c r="G37" i="9"/>
  <c r="G21" i="9"/>
  <c r="G11" i="9"/>
  <c r="G14" i="9" s="1"/>
  <c r="G8" i="9"/>
  <c r="E11" i="12"/>
  <c r="E8" i="12"/>
  <c r="J88" i="10" l="1"/>
  <c r="E36" i="15"/>
  <c r="E30" i="15"/>
  <c r="C10" i="15"/>
  <c r="K84" i="14"/>
  <c r="J51" i="10"/>
  <c r="I51" i="10"/>
  <c r="L84" i="14"/>
  <c r="L10" i="14"/>
  <c r="L63" i="14"/>
  <c r="J62" i="14"/>
  <c r="K62" i="14" s="1"/>
  <c r="K42" i="14"/>
  <c r="J41" i="14"/>
  <c r="K41" i="14" s="1"/>
  <c r="J9" i="14"/>
  <c r="K9" i="14" s="1"/>
  <c r="K10" i="14"/>
  <c r="I11" i="9"/>
  <c r="K116" i="14"/>
  <c r="I8" i="9"/>
  <c r="F19" i="15"/>
  <c r="L116" i="14"/>
  <c r="J27" i="10"/>
  <c r="I84" i="10"/>
  <c r="H11" i="10"/>
  <c r="H10" i="10" s="1"/>
  <c r="I10" i="10" s="1"/>
  <c r="I12" i="10"/>
  <c r="J12" i="10"/>
  <c r="K77" i="14"/>
  <c r="K82" i="14"/>
  <c r="E11" i="15"/>
  <c r="E13" i="15"/>
  <c r="H14" i="9"/>
  <c r="I41" i="10"/>
  <c r="J84" i="10"/>
  <c r="H40" i="10"/>
  <c r="E11" i="11"/>
  <c r="E10" i="11"/>
  <c r="D29" i="15"/>
  <c r="E32" i="15"/>
  <c r="E21" i="15"/>
  <c r="D10" i="15"/>
  <c r="E17" i="15"/>
  <c r="I31" i="10"/>
  <c r="G40" i="10"/>
  <c r="G22" i="9"/>
  <c r="C29" i="15"/>
  <c r="E10" i="15" l="1"/>
  <c r="I11" i="10"/>
  <c r="G28" i="9"/>
  <c r="E29" i="15"/>
  <c r="H22" i="9"/>
  <c r="I40" i="10"/>
  <c r="D8" i="12"/>
  <c r="D11" i="12"/>
  <c r="H28" i="9" l="1"/>
  <c r="H29" i="9" s="1"/>
  <c r="G29" i="9"/>
  <c r="B21" i="15"/>
  <c r="F21" i="15" s="1"/>
  <c r="B38" i="15"/>
  <c r="F38" i="15" s="1"/>
  <c r="B36" i="15"/>
  <c r="F36" i="15" s="1"/>
  <c r="B34" i="15"/>
  <c r="F34" i="15" s="1"/>
  <c r="B32" i="15"/>
  <c r="F32" i="15" s="1"/>
  <c r="B30" i="15"/>
  <c r="F30" i="15" s="1"/>
  <c r="B29" i="15" l="1"/>
  <c r="F29" i="15" s="1"/>
  <c r="B17" i="15"/>
  <c r="F17" i="15" s="1"/>
  <c r="B15" i="15"/>
  <c r="F15" i="15" s="1"/>
  <c r="B13" i="15"/>
  <c r="F13" i="15" s="1"/>
  <c r="B11" i="15"/>
  <c r="F11" i="15" s="1"/>
  <c r="B10" i="15" l="1"/>
  <c r="F10" i="15" s="1"/>
  <c r="F37" i="9"/>
  <c r="F21" i="9" l="1"/>
  <c r="L82" i="14" l="1"/>
  <c r="L77" i="14"/>
  <c r="L62" i="14"/>
  <c r="H41" i="14"/>
  <c r="L41" i="14" s="1"/>
  <c r="L9" i="14"/>
  <c r="F11" i="9"/>
  <c r="J11" i="9" s="1"/>
  <c r="F8" i="9"/>
  <c r="J8" i="9" s="1"/>
  <c r="F14" i="9" l="1"/>
  <c r="J14" i="9" s="1"/>
  <c r="F22" i="9" l="1"/>
  <c r="J22" i="9" s="1"/>
  <c r="B11" i="11"/>
  <c r="B10" i="11" l="1"/>
  <c r="F10" i="11" s="1"/>
  <c r="F11" i="11"/>
  <c r="F28" i="9"/>
  <c r="J28" i="9" s="1"/>
  <c r="F31" i="10"/>
  <c r="J31" i="10" s="1"/>
  <c r="H134" i="14"/>
  <c r="H57" i="14"/>
  <c r="F29" i="9" l="1"/>
  <c r="F41" i="10"/>
  <c r="F11" i="10"/>
  <c r="F10" i="10" l="1"/>
  <c r="J10" i="10" s="1"/>
  <c r="J11" i="10"/>
  <c r="F40" i="10"/>
  <c r="J40" i="10" s="1"/>
  <c r="J41" i="10"/>
</calcChain>
</file>

<file path=xl/sharedStrings.xml><?xml version="1.0" encoding="utf-8"?>
<sst xmlns="http://schemas.openxmlformats.org/spreadsheetml/2006/main" count="699" uniqueCount="192">
  <si>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</si>
  <si>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</si>
  <si>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</si>
  <si>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</si>
  <si>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</si>
  <si>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</si>
  <si>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</si>
  <si>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</si>
  <si>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</si>
  <si>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</si>
  <si>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</si>
  <si>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</si>
  <si>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</si>
  <si>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</si>
  <si>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</si>
  <si>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</si>
  <si>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</si>
  <si>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</si>
  <si>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</si>
  <si>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</si>
  <si>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</si>
  <si>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</si>
  <si>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</si>
  <si>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</si>
  <si>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</si>
  <si>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</si>
  <si>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</si>
  <si>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</si>
  <si>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</si>
  <si>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</si>
  <si>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</si>
  <si>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</si>
  <si>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</si>
  <si>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za posebne namjene</t>
  </si>
  <si>
    <t>Financijski rashodi</t>
  </si>
  <si>
    <t>Donacije</t>
  </si>
  <si>
    <t>09 Obrazovanje</t>
  </si>
  <si>
    <t>0912 Osnovno obrazovanje</t>
  </si>
  <si>
    <t xml:space="preserve">096 Dodatne usluge u obrazovanju </t>
  </si>
  <si>
    <t>Prihodi od imovine</t>
  </si>
  <si>
    <t>Prihodi od prodaje proizvoda i robe te pruženih usluga i prihodi od donacija</t>
  </si>
  <si>
    <t>Prihodi od upravnih i administrativnih pristojbi,
pristojbi po posebnim propisima i naknada</t>
  </si>
  <si>
    <t>PROGRAM</t>
  </si>
  <si>
    <t>AKTIVNOST</t>
  </si>
  <si>
    <t>Programi školstva</t>
  </si>
  <si>
    <t>Materijalni i financijski rashodi</t>
  </si>
  <si>
    <t>Osnovne škole-rashodi za plaće i ostala materijalna prava</t>
  </si>
  <si>
    <t>Vlastiti izvori</t>
  </si>
  <si>
    <t>Rezultat poslovanja</t>
  </si>
  <si>
    <t>Razred/
skupina</t>
  </si>
  <si>
    <t>PREDSJEDNIK ŠO</t>
  </si>
  <si>
    <t>Vjeran Vidović, prof.</t>
  </si>
  <si>
    <t>EUR</t>
  </si>
  <si>
    <t>Plan za 2024.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</si>
  <si>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</si>
  <si>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</si>
  <si>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</si>
  <si>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</si>
  <si>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</si>
  <si>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</si>
  <si>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</si>
  <si>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</si>
  <si>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</si>
  <si>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</si>
  <si>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</si>
  <si>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</si>
  <si>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</si>
  <si>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</si>
  <si>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</si>
  <si>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</si>
  <si>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</si>
  <si>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</si>
  <si>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</si>
  <si>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</si>
  <si>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</si>
  <si>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</si>
  <si>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3 Vlastiti prihodi</t>
  </si>
  <si>
    <t xml:space="preserve">  31 Vlastiti prihodi</t>
  </si>
  <si>
    <t>B. RAČUN FINANCIRANJA PREMA IZVORIMA FINANCIRANJA</t>
  </si>
  <si>
    <t>PRIMICI UKUPNO</t>
  </si>
  <si>
    <t>IZDACI UKUPNO</t>
  </si>
  <si>
    <t>PRIHODI POSLOVANJA PREMA EKONOMSKOJ KLASIFIKACIJI</t>
  </si>
  <si>
    <t>RASHODI POSLOVANJA PREMA EKONOMSKOJ KLASIFIKACIJI</t>
  </si>
  <si>
    <t>Prihodi od prodaje nefinancijske imovine</t>
  </si>
  <si>
    <t>6 Donacije</t>
  </si>
  <si>
    <t xml:space="preserve">  61 Donacije</t>
  </si>
  <si>
    <t>REZULTAT POSLOVANJA</t>
  </si>
  <si>
    <t xml:space="preserve">  43 Ostali prihodi za    posebne namjene</t>
  </si>
  <si>
    <t>B. RAČUN FINANCIRANJA PREMA EKONOMSKOJ KLASIFIKACIJI</t>
  </si>
  <si>
    <t>Izvor financiranja 11</t>
  </si>
  <si>
    <t>Izvor financiranja 52</t>
  </si>
  <si>
    <t>Ostale pomoći</t>
  </si>
  <si>
    <t>Izvor financiranja 31</t>
  </si>
  <si>
    <t>Izvor financiranja 43</t>
  </si>
  <si>
    <t>Izvor financiranja 61</t>
  </si>
  <si>
    <t>Rashodi za dodatna ulaganja na 
nefinancijkoj imovini</t>
  </si>
  <si>
    <t>A102401</t>
  </si>
  <si>
    <t>A103512</t>
  </si>
  <si>
    <t>A103502</t>
  </si>
  <si>
    <r>
      <t xml:space="preserve">Indeks 
</t>
    </r>
    <r>
      <rPr>
        <b/>
        <sz val="8"/>
        <color rgb="FF000000"/>
        <rFont val="Arial"/>
        <family val="2"/>
        <charset val="238"/>
      </rPr>
      <t>(Izvršenje 2024./Plan 2024.)</t>
    </r>
  </si>
  <si>
    <r>
      <t xml:space="preserve">Indeks
</t>
    </r>
    <r>
      <rPr>
        <b/>
        <sz val="8"/>
        <color rgb="FF000000"/>
        <rFont val="Arial"/>
        <family val="2"/>
        <charset val="238"/>
      </rPr>
      <t>(Izvršenje 2024./Izvršenje 2023.)</t>
    </r>
  </si>
  <si>
    <r>
      <t xml:space="preserve">Indeks
</t>
    </r>
    <r>
      <rPr>
        <sz val="8"/>
        <color rgb="FF000000"/>
        <rFont val="Arial"/>
        <family val="2"/>
        <charset val="238"/>
      </rPr>
      <t>(Izvršenje 2024./Izvršenje 2023.)</t>
    </r>
  </si>
  <si>
    <r>
      <t xml:space="preserve">Indeks
</t>
    </r>
    <r>
      <rPr>
        <sz val="8"/>
        <color rgb="FF000000"/>
        <rFont val="Arial"/>
        <family val="2"/>
        <charset val="238"/>
      </rPr>
      <t>(Izvršenje 2024./Plan 2024.)</t>
    </r>
  </si>
  <si>
    <r>
      <t xml:space="preserve">Indeks 
</t>
    </r>
    <r>
      <rPr>
        <sz val="8"/>
        <color rgb="FF000000"/>
        <rFont val="Arial"/>
        <family val="2"/>
        <charset val="238"/>
      </rPr>
      <t>(Izvršenje 2024./Plan 2024.)</t>
    </r>
  </si>
  <si>
    <t>-</t>
  </si>
  <si>
    <t>Rashodi za nabavu neproizvedene dugotrajne im.</t>
  </si>
  <si>
    <t>Rashodi za nabavu neproizvedene dugotrajne imovine</t>
  </si>
  <si>
    <t>Podskupina</t>
  </si>
  <si>
    <t>Odjeljak</t>
  </si>
  <si>
    <t>Pomoći proračunskim korisnicima iz proračuna koji im nije nadležan</t>
  </si>
  <si>
    <t>Tekuće pomoći proračunskim korisnicima iz proračuna koji im nije nadležan</t>
  </si>
  <si>
    <t>Prijenosi između proračunskih korisnika istog proračuna</t>
  </si>
  <si>
    <t>Tekući prijenosi između proračunskih korisnika istog proračuna</t>
  </si>
  <si>
    <t>Prihodi od financijske imovine</t>
  </si>
  <si>
    <t>Kamate na oročena sredstva i depozite po viđenju</t>
  </si>
  <si>
    <t>Prihodi po posebnim propisima</t>
  </si>
  <si>
    <t>Ostali nespomenuti prihodi</t>
  </si>
  <si>
    <t>Donacije od pravnih i fizičkih osoba izvan općeg proračuna i povrat donacija po protestiranim jamstvima</t>
  </si>
  <si>
    <t>Tekuće donacije</t>
  </si>
  <si>
    <t>Prihodi iz nadležnog proračuna za financiranje redovne djelatnosti proračunskih korisnika</t>
  </si>
  <si>
    <t>Prihodi iz nadležnog proračuna za financiranje rashoda poslovanja</t>
  </si>
  <si>
    <t>Višak/majak prihoda</t>
  </si>
  <si>
    <t>Višak prihoda</t>
  </si>
  <si>
    <t>Manjak prihoda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</si>
  <si>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</si>
  <si>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</si>
  <si>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</si>
  <si>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</si>
  <si>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</si>
  <si>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</si>
  <si>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</si>
  <si>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</si>
  <si>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</si>
  <si>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
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</si>
  <si>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</si>
  <si>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</si>
  <si>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</si>
  <si>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</si>
  <si>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</si>
  <si>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održav.</t>
  </si>
  <si>
    <t>Sitni inventar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</si>
  <si>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</si>
  <si>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</si>
  <si>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</si>
  <si>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</si>
  <si>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</si>
  <si>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</si>
  <si>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</si>
  <si>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</si>
  <si>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</si>
  <si>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Zdravstvene i veterinarske usluge</t>
  </si>
  <si>
    <t>Naknade troškova osobama izvan radnog odnosa</t>
  </si>
  <si>
    <t>Ostali nespomenuti rashodi poslovanja</t>
  </si>
  <si>
    <t>Reprezentacija</t>
  </si>
  <si>
    <t>Članarine i norme</t>
  </si>
  <si>
    <t>Pristojbe i naknade</t>
  </si>
  <si>
    <t>Ostali financijski rashodi</t>
  </si>
  <si>
    <t>Bankarske usluge i usluge platnog prometa</t>
  </si>
  <si>
    <t>Zatezne kamate</t>
  </si>
  <si>
    <t>Postrojenja i oprema</t>
  </si>
  <si>
    <t>Uredska oprema i namještaj</t>
  </si>
  <si>
    <t>Knjige</t>
  </si>
  <si>
    <t>Licence</t>
  </si>
  <si>
    <t>Nematerijalna imovina</t>
  </si>
  <si>
    <t>Uređaji, strojevi i oprema za ostale namjene</t>
  </si>
  <si>
    <t>Dodatna ulaganja na građevinskim objektima</t>
  </si>
  <si>
    <t>Poslovni objekti</t>
  </si>
  <si>
    <t>Knjige, umjetniča djela i ostale izbložbene 
vrijednosti</t>
  </si>
  <si>
    <t>Naknade troškova osobama izvan radnog 
odnosa</t>
  </si>
  <si>
    <t>Rashodi za nabavu proizvedene dugotrajne 
imovine</t>
  </si>
  <si>
    <t>Rashodi za dodatna ulaganja na 
nefinancijskoj imovini</t>
  </si>
  <si>
    <t>Stručno usavršavanja zaposlenika</t>
  </si>
  <si>
    <t>Uredski materijal i ostali materijalni
rashodi</t>
  </si>
  <si>
    <t>Materijal i dijelovi za tekuće i 
investicijsko održavanje</t>
  </si>
  <si>
    <t>Usluge tekućeg i investicijskog 
održavanja</t>
  </si>
  <si>
    <t>Ostali nespomenuti rashodi 
poslovanja</t>
  </si>
  <si>
    <t>Naknade troškova osobama izvan 
radnog odnosa</t>
  </si>
  <si>
    <t>Građevinski objekti</t>
  </si>
  <si>
    <t>Uređaji, strojevi i oprema za ostale 
namjene</t>
  </si>
  <si>
    <t>Dodatna ulaganja na građevinskim 
objektima</t>
  </si>
  <si>
    <t>Izvršenje 1.1.-31.12.2023.</t>
  </si>
  <si>
    <t>Izvršenje 1.1.-31.12.2024.</t>
  </si>
  <si>
    <t>Sportska i glazbena oprema</t>
  </si>
  <si>
    <t>Kapitalne donacije</t>
  </si>
  <si>
    <t>Službena, radna i zaštitna odjeća i obuća</t>
  </si>
  <si>
    <t>Komunikacijska oprema</t>
  </si>
  <si>
    <t>KLASA: 400-02/25-01/03</t>
  </si>
  <si>
    <t>URBROJ: 2109-50-25-1</t>
  </si>
  <si>
    <r>
      <rPr>
        <b/>
        <sz val="10"/>
        <color theme="1"/>
        <rFont val="Arial"/>
        <family val="2"/>
        <charset val="238"/>
      </rPr>
      <t>Napomena:</t>
    </r>
    <r>
      <rPr>
        <sz val="10"/>
        <color theme="1"/>
        <rFont val="Arial"/>
        <family val="2"/>
        <charset val="238"/>
      </rPr>
      <t xml:space="preserve"> Ako se usvojeni Prijedlog izvještaja o izvršenju financijskog plana za razdoblje 1.1.-31.12.2024. godine ne mijenja, isti automatizmom postaje Izvještaj o izvršenju financijskog plana za razdoblje 1.1.-31.12.2024. godine.</t>
    </r>
  </si>
  <si>
    <t>Čakovec, 12. 2. 2025.</t>
  </si>
  <si>
    <t>IZVJEŠTAJ O IZVRŠENJU FINANCIJSKOG PLANA UMJETNIČKE ŠKOLE MIROSLAV MAGDALENIĆ ČAKOVEC
ZA RAZDOBLJE 1.1.-31.12.2024. GODINE</t>
  </si>
  <si>
    <t>IZVJEŠTAJ O IZVRŠENJU FINANCIJSKOG PLANA UMJETNIČKE ŠKOLE MIROSLAV MAGDALENIĆ ČAKOVEC
ZA RAZDOBLJE 1.1.-31.12.2024.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</si>
</sst>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8" fillId="0" borderId="0"/>
    <xf numFmtId="0" fontId="3" fillId="0" borderId="0"/>
    <xf numFmtId="0" fontId="3" fillId="0" borderId="0"/>
    <xf numFmtId="0" fontId="9" fillId="0" borderId="0"/>
    <xf numFmtId="0" fontId="9" fillId="0" borderId="0"/>
  </cellStyleXfs>
  <cellXfs count="2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0" xfId="0" applyFont="1"/>
    <xf numFmtId="0" fontId="6" fillId="0" borderId="0" xfId="0" applyFont="1" applyAlignment="1">
      <alignment vertical="center" wrapText="1"/>
    </xf>
    <xf numFmtId="164" fontId="0" fillId="0" borderId="0" xfId="0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center" wrapText="1"/>
    </xf>
    <xf numFmtId="0" fontId="7" fillId="0" borderId="2" xfId="0" quotePrefix="1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quotePrefix="1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7" fillId="0" borderId="2" xfId="0" quotePrefix="1" applyFont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7" fillId="0" borderId="3" xfId="0" applyNumberFormat="1" applyFont="1" applyBorder="1" applyAlignment="1">
      <alignment horizontal="right" wrapText="1"/>
    </xf>
    <xf numFmtId="4" fontId="18" fillId="3" borderId="3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/>
    <xf numFmtId="4" fontId="8" fillId="4" borderId="1" xfId="0" quotePrefix="1" applyNumberFormat="1" applyFont="1" applyFill="1" applyBorder="1" applyAlignment="1">
      <alignment horizontal="right"/>
    </xf>
    <xf numFmtId="4" fontId="8" fillId="3" borderId="1" xfId="0" quotePrefix="1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 applyProtection="1">
      <alignment horizontal="right" wrapText="1"/>
    </xf>
    <xf numFmtId="4" fontId="8" fillId="3" borderId="3" xfId="0" quotePrefix="1" applyNumberFormat="1" applyFont="1" applyFill="1" applyBorder="1" applyAlignment="1">
      <alignment horizontal="right"/>
    </xf>
    <xf numFmtId="4" fontId="7" fillId="3" borderId="1" xfId="0" quotePrefix="1" applyNumberFormat="1" applyFont="1" applyFill="1" applyBorder="1" applyAlignment="1">
      <alignment horizontal="right"/>
    </xf>
    <xf numFmtId="4" fontId="7" fillId="3" borderId="3" xfId="0" quotePrefix="1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left" vertical="center"/>
    </xf>
    <xf numFmtId="0" fontId="21" fillId="0" borderId="3" xfId="0" quotePrefix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horizontal="center"/>
    </xf>
    <xf numFmtId="0" fontId="17" fillId="0" borderId="4" xfId="0" applyFont="1" applyFill="1" applyBorder="1"/>
    <xf numFmtId="4" fontId="17" fillId="0" borderId="3" xfId="0" applyNumberFormat="1" applyFont="1" applyFill="1" applyBorder="1"/>
    <xf numFmtId="0" fontId="8" fillId="0" borderId="3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21" fillId="0" borderId="3" xfId="0" quotePrefix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wrapText="1"/>
    </xf>
    <xf numFmtId="4" fontId="23" fillId="0" borderId="4" xfId="0" applyNumberFormat="1" applyFont="1" applyFill="1" applyBorder="1" applyAlignment="1">
      <alignment horizontal="right"/>
    </xf>
    <xf numFmtId="4" fontId="23" fillId="0" borderId="3" xfId="0" applyNumberFormat="1" applyFont="1" applyFill="1" applyBorder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0" fontId="0" fillId="0" borderId="0" xfId="0" applyFill="1"/>
    <xf numFmtId="0" fontId="9" fillId="0" borderId="3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 applyProtection="1">
      <alignment horizontal="right" vertical="center" wrapText="1"/>
    </xf>
    <xf numFmtId="0" fontId="8" fillId="3" borderId="3" xfId="0" applyNumberFormat="1" applyFont="1" applyFill="1" applyBorder="1" applyAlignment="1" applyProtection="1">
      <alignment vertical="center" wrapText="1"/>
    </xf>
    <xf numFmtId="4" fontId="7" fillId="3" borderId="3" xfId="0" applyNumberFormat="1" applyFont="1" applyFill="1" applyBorder="1" applyAlignment="1" applyProtection="1">
      <alignment horizontal="right" vertical="center" wrapText="1"/>
    </xf>
    <xf numFmtId="0" fontId="8" fillId="3" borderId="3" xfId="0" quotePrefix="1" applyFont="1" applyFill="1" applyBorder="1" applyAlignment="1">
      <alignment horizontal="left" vertical="center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4" fontId="7" fillId="3" borderId="4" xfId="0" applyNumberFormat="1" applyFont="1" applyFill="1" applyBorder="1" applyAlignment="1">
      <alignment horizontal="righ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4" fontId="7" fillId="5" borderId="4" xfId="0" applyNumberFormat="1" applyFont="1" applyFill="1" applyBorder="1" applyAlignment="1">
      <alignment horizontal="right"/>
    </xf>
    <xf numFmtId="0" fontId="22" fillId="3" borderId="3" xfId="0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 wrapText="1"/>
    </xf>
    <xf numFmtId="0" fontId="9" fillId="5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right"/>
    </xf>
    <xf numFmtId="0" fontId="25" fillId="3" borderId="4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right"/>
    </xf>
    <xf numFmtId="0" fontId="24" fillId="0" borderId="3" xfId="0" applyFont="1" applyBorder="1"/>
    <xf numFmtId="4" fontId="24" fillId="0" borderId="3" xfId="0" applyNumberFormat="1" applyFont="1" applyBorder="1"/>
    <xf numFmtId="0" fontId="17" fillId="0" borderId="3" xfId="0" applyFont="1" applyBorder="1" applyAlignment="1">
      <alignment wrapText="1"/>
    </xf>
    <xf numFmtId="0" fontId="17" fillId="0" borderId="3" xfId="0" applyFont="1" applyBorder="1"/>
    <xf numFmtId="4" fontId="17" fillId="0" borderId="3" xfId="0" applyNumberFormat="1" applyFont="1" applyBorder="1"/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 applyProtection="1">
      <alignment horizontal="right" wrapText="1"/>
    </xf>
    <xf numFmtId="4" fontId="0" fillId="0" borderId="3" xfId="0" applyNumberFormat="1" applyBorder="1"/>
    <xf numFmtId="4" fontId="0" fillId="3" borderId="3" xfId="0" applyNumberFormat="1" applyFill="1" applyBorder="1"/>
    <xf numFmtId="0" fontId="7" fillId="0" borderId="4" xfId="0" applyFont="1" applyFill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17" fillId="0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left" vertical="center" wrapText="1"/>
    </xf>
    <xf numFmtId="0" fontId="9" fillId="0" borderId="3" xfId="3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4" fontId="7" fillId="6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left" vertical="center" wrapText="1"/>
    </xf>
    <xf numFmtId="0" fontId="8" fillId="6" borderId="3" xfId="0" quotePrefix="1" applyFont="1" applyFill="1" applyBorder="1" applyAlignment="1">
      <alignment horizontal="left" vertical="center"/>
    </xf>
    <xf numFmtId="0" fontId="9" fillId="6" borderId="3" xfId="0" quotePrefix="1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vertical="center" wrapText="1"/>
    </xf>
    <xf numFmtId="0" fontId="20" fillId="0" borderId="3" xfId="0" applyFont="1" applyBorder="1"/>
    <xf numFmtId="0" fontId="16" fillId="0" borderId="3" xfId="0" applyFont="1" applyBorder="1"/>
    <xf numFmtId="4" fontId="17" fillId="0" borderId="3" xfId="0" applyNumberFormat="1" applyFont="1" applyBorder="1" applyAlignment="1">
      <alignment horizontal="right"/>
    </xf>
    <xf numFmtId="0" fontId="17" fillId="3" borderId="3" xfId="0" applyFont="1" applyFill="1" applyBorder="1"/>
    <xf numFmtId="0" fontId="17" fillId="3" borderId="3" xfId="0" applyFont="1" applyFill="1" applyBorder="1" applyAlignment="1">
      <alignment horizontal="left"/>
    </xf>
    <xf numFmtId="4" fontId="17" fillId="3" borderId="3" xfId="0" applyNumberFormat="1" applyFont="1" applyFill="1" applyBorder="1"/>
    <xf numFmtId="4" fontId="17" fillId="3" borderId="3" xfId="0" applyNumberFormat="1" applyFont="1" applyFill="1" applyBorder="1" applyAlignment="1">
      <alignment horizontal="right"/>
    </xf>
    <xf numFmtId="0" fontId="17" fillId="3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0" borderId="3" xfId="0" applyFont="1" applyBorder="1" applyAlignment="1">
      <alignment horizontal="right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9" fillId="0" borderId="4" xfId="0" quotePrefix="1" applyFont="1" applyFill="1" applyBorder="1" applyAlignment="1">
      <alignment horizontal="left" vertical="center" wrapText="1"/>
    </xf>
    <xf numFmtId="0" fontId="24" fillId="0" borderId="0" xfId="0" applyFont="1"/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3" borderId="2" xfId="0" quotePrefix="1" applyFont="1" applyFill="1" applyBorder="1" applyAlignment="1">
      <alignment horizontal="left" vertical="center" wrapText="1"/>
    </xf>
    <xf numFmtId="0" fontId="8" fillId="3" borderId="4" xfId="0" quotePrefix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</cellXfs>
  <cellStyles count="6">
    <cellStyle name="Normalno" xfId="0" builtinId="0"/>
    <cellStyle name="Normalno 2" xfId="4"/>
    <cellStyle name="Normalno 3" xfId="5"/>
    <cellStyle name="Normalno 4" xfId="1"/>
    <cellStyle name="Obično_List1" xfId="2"/>
    <cellStyle name="Obično_List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3"/>
  <sheetViews>
    <sheetView topLeftCell="A19" zoomScale="98" zoomScaleNormal="98" workbookViewId="0">
      <selection activeCell="A2" sqref="A2"/>
    </sheetView>
  </sheetViews>
  <sheetFormatPr defaultRowHeight="15" x14ac:dyDescent="0.25"/>
  <cols>
    <col min="5" max="5" width="29.5703125" customWidth="1"/>
    <col min="6" max="8" width="28.7109375" customWidth="1"/>
    <col min="9" max="9" width="24.7109375" customWidth="1"/>
    <col min="10" max="10" width="24.85546875" customWidth="1"/>
  </cols>
  <sheetData>
    <row r="1" spans="1:13" ht="42" customHeight="1" x14ac:dyDescent="0.25">
      <c r="A1" s="188" t="s">
        <v>190</v>
      </c>
      <c r="B1" s="188"/>
      <c r="C1" s="188"/>
      <c r="D1" s="188"/>
      <c r="E1" s="188"/>
      <c r="F1" s="188"/>
      <c r="G1" s="188"/>
      <c r="H1" s="188"/>
      <c r="I1" s="188"/>
      <c r="J1" s="188"/>
      <c r="M1" s="8"/>
    </row>
    <row r="2" spans="1:13" ht="18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x14ac:dyDescent="0.25">
      <c r="A3" s="188" t="s">
        <v>20</v>
      </c>
      <c r="B3" s="188"/>
      <c r="C3" s="188"/>
      <c r="D3" s="188"/>
      <c r="E3" s="188"/>
      <c r="F3" s="188"/>
      <c r="G3" s="188"/>
      <c r="H3" s="188"/>
      <c r="I3" s="189"/>
      <c r="J3" s="189"/>
    </row>
    <row r="4" spans="1:13" ht="18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3" ht="18" customHeight="1" x14ac:dyDescent="0.25">
      <c r="A5" s="188" t="s">
        <v>27</v>
      </c>
      <c r="B5" s="190"/>
      <c r="C5" s="190"/>
      <c r="D5" s="190"/>
      <c r="E5" s="190"/>
      <c r="F5" s="190"/>
      <c r="G5" s="190"/>
      <c r="H5" s="190"/>
      <c r="I5" s="190"/>
      <c r="J5" s="190"/>
    </row>
    <row r="6" spans="1:13" ht="18" x14ac:dyDescent="0.25">
      <c r="A6" s="25"/>
      <c r="B6" s="26"/>
      <c r="C6" s="26"/>
      <c r="D6" s="26"/>
      <c r="E6" s="27"/>
      <c r="F6" s="28"/>
      <c r="G6" s="28"/>
      <c r="H6" s="28"/>
      <c r="I6" s="28"/>
      <c r="J6" s="29" t="s">
        <v>52</v>
      </c>
    </row>
    <row r="7" spans="1:13" ht="25.5" customHeight="1" x14ac:dyDescent="0.25">
      <c r="A7" s="10"/>
      <c r="B7" s="11"/>
      <c r="C7" s="11"/>
      <c r="D7" s="12"/>
      <c r="E7" s="30"/>
      <c r="F7" s="14" t="s">
        <v>180</v>
      </c>
      <c r="G7" s="31" t="s">
        <v>53</v>
      </c>
      <c r="H7" s="31" t="s">
        <v>181</v>
      </c>
      <c r="I7" s="31" t="s">
        <v>103</v>
      </c>
      <c r="J7" s="31" t="s">
        <v>101</v>
      </c>
    </row>
    <row r="8" spans="1:13" x14ac:dyDescent="0.25">
      <c r="A8" s="191" t="s">
        <v>0</v>
      </c>
      <c r="B8" s="192"/>
      <c r="C8" s="192"/>
      <c r="D8" s="192"/>
      <c r="E8" s="193"/>
      <c r="F8" s="32">
        <f>F9</f>
        <v>971629.4</v>
      </c>
      <c r="G8" s="32">
        <f t="shared" ref="G8:H8" si="0">G9</f>
        <v>1178135.73</v>
      </c>
      <c r="H8" s="32">
        <f t="shared" si="0"/>
        <v>1167054.8</v>
      </c>
      <c r="I8" s="32">
        <f>(H8/G8)*100</f>
        <v>99.059452173647273</v>
      </c>
      <c r="J8" s="32">
        <f>(H8/F8)*100</f>
        <v>120.11316248767277</v>
      </c>
    </row>
    <row r="9" spans="1:13" x14ac:dyDescent="0.25">
      <c r="A9" s="186" t="s">
        <v>54</v>
      </c>
      <c r="B9" s="187"/>
      <c r="C9" s="187"/>
      <c r="D9" s="187"/>
      <c r="E9" s="194"/>
      <c r="F9" s="33">
        <v>971629.4</v>
      </c>
      <c r="G9" s="33">
        <v>1178135.73</v>
      </c>
      <c r="H9" s="33">
        <v>1167054.8</v>
      </c>
      <c r="I9" s="33">
        <f t="shared" ref="I9:I13" si="1">(H9/G9)*100</f>
        <v>99.059452173647273</v>
      </c>
      <c r="J9" s="33">
        <f t="shared" ref="J9:J14" si="2">(H9/F9)*100</f>
        <v>120.11316248767277</v>
      </c>
    </row>
    <row r="10" spans="1:13" x14ac:dyDescent="0.25">
      <c r="A10" s="195" t="s">
        <v>55</v>
      </c>
      <c r="B10" s="194"/>
      <c r="C10" s="194"/>
      <c r="D10" s="194"/>
      <c r="E10" s="194"/>
      <c r="F10" s="33">
        <v>0</v>
      </c>
      <c r="G10" s="33">
        <v>0</v>
      </c>
      <c r="H10" s="33">
        <v>0</v>
      </c>
      <c r="I10" s="33" t="s">
        <v>104</v>
      </c>
      <c r="J10" s="33" t="s">
        <v>104</v>
      </c>
    </row>
    <row r="11" spans="1:13" x14ac:dyDescent="0.25">
      <c r="A11" s="34" t="s">
        <v>1</v>
      </c>
      <c r="B11" s="35"/>
      <c r="C11" s="35"/>
      <c r="D11" s="35"/>
      <c r="E11" s="35"/>
      <c r="F11" s="32">
        <f>F12+F13</f>
        <v>944984.78</v>
      </c>
      <c r="G11" s="32">
        <f t="shared" ref="G11:H11" si="3">G12+G13</f>
        <v>1218543.48</v>
      </c>
      <c r="H11" s="32">
        <f t="shared" si="3"/>
        <v>1144113.68</v>
      </c>
      <c r="I11" s="32">
        <f t="shared" si="1"/>
        <v>93.891904456294</v>
      </c>
      <c r="J11" s="32">
        <f t="shared" si="2"/>
        <v>121.0721806545921</v>
      </c>
    </row>
    <row r="12" spans="1:13" x14ac:dyDescent="0.25">
      <c r="A12" s="196" t="s">
        <v>56</v>
      </c>
      <c r="B12" s="187"/>
      <c r="C12" s="187"/>
      <c r="D12" s="187"/>
      <c r="E12" s="187"/>
      <c r="F12" s="33">
        <v>937258.56</v>
      </c>
      <c r="G12" s="33">
        <v>1168629.33</v>
      </c>
      <c r="H12" s="33">
        <v>1127908.19</v>
      </c>
      <c r="I12" s="33">
        <f t="shared" si="1"/>
        <v>96.515478522176039</v>
      </c>
      <c r="J12" s="36">
        <f t="shared" si="2"/>
        <v>120.34119912439103</v>
      </c>
    </row>
    <row r="13" spans="1:13" x14ac:dyDescent="0.25">
      <c r="A13" s="195" t="s">
        <v>57</v>
      </c>
      <c r="B13" s="194"/>
      <c r="C13" s="194"/>
      <c r="D13" s="194"/>
      <c r="E13" s="194"/>
      <c r="F13" s="33">
        <v>7726.22</v>
      </c>
      <c r="G13" s="33">
        <v>49914.15</v>
      </c>
      <c r="H13" s="33">
        <v>16205.49</v>
      </c>
      <c r="I13" s="33">
        <f t="shared" si="1"/>
        <v>32.466725367455922</v>
      </c>
      <c r="J13" s="36">
        <f t="shared" si="2"/>
        <v>209.74668078309961</v>
      </c>
    </row>
    <row r="14" spans="1:13" x14ac:dyDescent="0.25">
      <c r="A14" s="197" t="s">
        <v>2</v>
      </c>
      <c r="B14" s="192"/>
      <c r="C14" s="192"/>
      <c r="D14" s="192"/>
      <c r="E14" s="192"/>
      <c r="F14" s="120">
        <f>F9-F11</f>
        <v>26644.619999999995</v>
      </c>
      <c r="G14" s="37">
        <f t="shared" ref="G14:H14" si="4">G9-G11</f>
        <v>-40407.75</v>
      </c>
      <c r="H14" s="120">
        <f t="shared" si="4"/>
        <v>22941.120000000112</v>
      </c>
      <c r="I14" s="37" t="s">
        <v>104</v>
      </c>
      <c r="J14" s="120">
        <f t="shared" si="2"/>
        <v>86.100383492052487</v>
      </c>
    </row>
    <row r="15" spans="1:13" ht="18" x14ac:dyDescent="0.25">
      <c r="A15" s="1"/>
      <c r="B15" s="38"/>
      <c r="C15" s="38"/>
      <c r="D15" s="38"/>
      <c r="E15" s="38"/>
      <c r="F15" s="38"/>
      <c r="G15" s="39"/>
      <c r="H15" s="39"/>
      <c r="I15" s="39"/>
      <c r="J15" s="39"/>
    </row>
    <row r="16" spans="1:13" ht="18" customHeight="1" x14ac:dyDescent="0.25">
      <c r="A16" s="188" t="s">
        <v>28</v>
      </c>
      <c r="B16" s="190"/>
      <c r="C16" s="190"/>
      <c r="D16" s="190"/>
      <c r="E16" s="190"/>
      <c r="F16" s="190"/>
      <c r="G16" s="190"/>
      <c r="H16" s="190"/>
      <c r="I16" s="190"/>
      <c r="J16" s="190"/>
    </row>
    <row r="17" spans="1:10" ht="18" x14ac:dyDescent="0.25">
      <c r="A17" s="1"/>
      <c r="B17" s="38"/>
      <c r="C17" s="38"/>
      <c r="D17" s="38"/>
      <c r="E17" s="38"/>
      <c r="F17" s="38"/>
      <c r="G17" s="39"/>
      <c r="H17" s="39"/>
      <c r="I17" s="39"/>
      <c r="J17" s="39"/>
    </row>
    <row r="18" spans="1:10" ht="25.5" customHeight="1" x14ac:dyDescent="0.25">
      <c r="A18" s="10"/>
      <c r="B18" s="11"/>
      <c r="C18" s="11"/>
      <c r="D18" s="12"/>
      <c r="E18" s="30"/>
      <c r="F18" s="14" t="s">
        <v>180</v>
      </c>
      <c r="G18" s="31" t="s">
        <v>53</v>
      </c>
      <c r="H18" s="31" t="s">
        <v>181</v>
      </c>
      <c r="I18" s="31" t="s">
        <v>99</v>
      </c>
      <c r="J18" s="31" t="s">
        <v>100</v>
      </c>
    </row>
    <row r="19" spans="1:10" ht="15.75" customHeight="1" x14ac:dyDescent="0.25">
      <c r="A19" s="186" t="s">
        <v>58</v>
      </c>
      <c r="B19" s="198"/>
      <c r="C19" s="198"/>
      <c r="D19" s="198"/>
      <c r="E19" s="199"/>
      <c r="F19" s="33">
        <v>0</v>
      </c>
      <c r="G19" s="33">
        <v>0</v>
      </c>
      <c r="H19" s="33">
        <v>0</v>
      </c>
      <c r="I19" s="33" t="s">
        <v>104</v>
      </c>
      <c r="J19" s="33" t="s">
        <v>104</v>
      </c>
    </row>
    <row r="20" spans="1:10" x14ac:dyDescent="0.25">
      <c r="A20" s="186" t="s">
        <v>59</v>
      </c>
      <c r="B20" s="187"/>
      <c r="C20" s="187"/>
      <c r="D20" s="187"/>
      <c r="E20" s="187"/>
      <c r="F20" s="33">
        <v>0</v>
      </c>
      <c r="G20" s="33">
        <v>0</v>
      </c>
      <c r="H20" s="33">
        <v>0</v>
      </c>
      <c r="I20" s="33" t="s">
        <v>104</v>
      </c>
      <c r="J20" s="33" t="s">
        <v>104</v>
      </c>
    </row>
    <row r="21" spans="1:10" x14ac:dyDescent="0.25">
      <c r="A21" s="197" t="s">
        <v>4</v>
      </c>
      <c r="B21" s="192"/>
      <c r="C21" s="192"/>
      <c r="D21" s="192"/>
      <c r="E21" s="192"/>
      <c r="F21" s="120">
        <f>F19-F20</f>
        <v>0</v>
      </c>
      <c r="G21" s="120">
        <f t="shared" ref="G21:H21" si="5">G19-G20</f>
        <v>0</v>
      </c>
      <c r="H21" s="120">
        <f t="shared" si="5"/>
        <v>0</v>
      </c>
      <c r="I21" s="120" t="s">
        <v>104</v>
      </c>
      <c r="J21" s="120" t="s">
        <v>104</v>
      </c>
    </row>
    <row r="22" spans="1:10" x14ac:dyDescent="0.25">
      <c r="A22" s="197" t="s">
        <v>60</v>
      </c>
      <c r="B22" s="208"/>
      <c r="C22" s="208"/>
      <c r="D22" s="208"/>
      <c r="E22" s="209"/>
      <c r="F22" s="120">
        <f>F14+F21</f>
        <v>26644.619999999995</v>
      </c>
      <c r="G22" s="37">
        <f t="shared" ref="G22:H22" si="6">G14+G21</f>
        <v>-40407.75</v>
      </c>
      <c r="H22" s="120">
        <f t="shared" si="6"/>
        <v>22941.120000000112</v>
      </c>
      <c r="I22" s="37" t="s">
        <v>104</v>
      </c>
      <c r="J22" s="120">
        <f>(H22/F22)*100</f>
        <v>86.100383492052487</v>
      </c>
    </row>
    <row r="23" spans="1:10" ht="18" x14ac:dyDescent="0.25">
      <c r="A23" s="40"/>
      <c r="B23" s="38"/>
      <c r="C23" s="38"/>
      <c r="D23" s="38"/>
      <c r="E23" s="38"/>
      <c r="F23" s="38"/>
      <c r="G23" s="39"/>
      <c r="H23" s="39"/>
      <c r="I23" s="39"/>
      <c r="J23" s="39"/>
    </row>
    <row r="24" spans="1:10" ht="18" customHeight="1" x14ac:dyDescent="0.25">
      <c r="A24" s="207" t="s">
        <v>61</v>
      </c>
      <c r="B24" s="190"/>
      <c r="C24" s="190"/>
      <c r="D24" s="190"/>
      <c r="E24" s="190"/>
      <c r="F24" s="190"/>
      <c r="G24" s="190"/>
      <c r="H24" s="190"/>
      <c r="I24" s="190"/>
      <c r="J24" s="190"/>
    </row>
    <row r="25" spans="1:10" ht="15.75" x14ac:dyDescent="0.25">
      <c r="A25" s="9"/>
      <c r="B25" s="41"/>
      <c r="C25" s="41"/>
      <c r="D25" s="41"/>
      <c r="E25" s="41"/>
      <c r="F25" s="41"/>
      <c r="G25" s="117"/>
      <c r="H25" s="126"/>
      <c r="I25" s="41"/>
      <c r="J25" s="41"/>
    </row>
    <row r="26" spans="1:10" ht="25.5" customHeight="1" x14ac:dyDescent="0.25">
      <c r="A26" s="10"/>
      <c r="B26" s="11"/>
      <c r="C26" s="11"/>
      <c r="D26" s="12"/>
      <c r="E26" s="13"/>
      <c r="F26" s="14" t="s">
        <v>180</v>
      </c>
      <c r="G26" s="31" t="s">
        <v>53</v>
      </c>
      <c r="H26" s="31" t="s">
        <v>181</v>
      </c>
      <c r="I26" s="31" t="s">
        <v>99</v>
      </c>
      <c r="J26" s="31" t="s">
        <v>100</v>
      </c>
    </row>
    <row r="27" spans="1:10" ht="15" customHeight="1" x14ac:dyDescent="0.25">
      <c r="A27" s="200" t="s">
        <v>62</v>
      </c>
      <c r="B27" s="201"/>
      <c r="C27" s="201"/>
      <c r="D27" s="201"/>
      <c r="E27" s="202"/>
      <c r="F27" s="44">
        <v>13726.67</v>
      </c>
      <c r="G27" s="44">
        <v>40407.75</v>
      </c>
      <c r="H27" s="44">
        <v>40407.75</v>
      </c>
      <c r="I27" s="44">
        <f t="shared" ref="I27" si="7">(H27/G27)*100</f>
        <v>100</v>
      </c>
      <c r="J27" s="46">
        <f>(H27/F27)*100</f>
        <v>294.37401787906316</v>
      </c>
    </row>
    <row r="28" spans="1:10" ht="30" customHeight="1" x14ac:dyDescent="0.25">
      <c r="A28" s="205" t="s">
        <v>63</v>
      </c>
      <c r="B28" s="206"/>
      <c r="C28" s="206"/>
      <c r="D28" s="206"/>
      <c r="E28" s="206"/>
      <c r="F28" s="45">
        <f>F22+F27</f>
        <v>40371.289999999994</v>
      </c>
      <c r="G28" s="45">
        <f t="shared" ref="G28:H28" si="8">G22+G27</f>
        <v>0</v>
      </c>
      <c r="H28" s="45">
        <f t="shared" si="8"/>
        <v>63348.870000000112</v>
      </c>
      <c r="I28" s="45" t="s">
        <v>104</v>
      </c>
      <c r="J28" s="47">
        <f>(H28/F28)*100</f>
        <v>156.91564475645964</v>
      </c>
    </row>
    <row r="29" spans="1:10" ht="45" customHeight="1" x14ac:dyDescent="0.25">
      <c r="A29" s="210" t="s">
        <v>64</v>
      </c>
      <c r="B29" s="211"/>
      <c r="C29" s="211"/>
      <c r="D29" s="211"/>
      <c r="E29" s="212"/>
      <c r="F29" s="45">
        <f>F14+F21+F27-F28</f>
        <v>0</v>
      </c>
      <c r="G29" s="45">
        <f t="shared" ref="G29:H29" si="9">G14+G21+G27-G28</f>
        <v>0</v>
      </c>
      <c r="H29" s="45">
        <f t="shared" si="9"/>
        <v>0</v>
      </c>
      <c r="I29" s="45" t="s">
        <v>104</v>
      </c>
      <c r="J29" s="47" t="s">
        <v>104</v>
      </c>
    </row>
    <row r="30" spans="1:10" ht="15.75" x14ac:dyDescent="0.25">
      <c r="A30" s="15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5" customHeight="1" x14ac:dyDescent="0.25">
      <c r="A31" s="213" t="s">
        <v>65</v>
      </c>
      <c r="B31" s="213"/>
      <c r="C31" s="213"/>
      <c r="D31" s="213"/>
      <c r="E31" s="213"/>
      <c r="F31" s="213"/>
      <c r="G31" s="213"/>
      <c r="H31" s="213"/>
      <c r="I31" s="213"/>
      <c r="J31" s="213"/>
    </row>
    <row r="32" spans="1:10" ht="11.25" customHeight="1" x14ac:dyDescent="0.25">
      <c r="A32" s="16"/>
      <c r="B32" s="17"/>
      <c r="C32" s="17"/>
      <c r="D32" s="17"/>
      <c r="E32" s="17"/>
      <c r="F32" s="17"/>
      <c r="G32" s="18"/>
      <c r="H32" s="18"/>
      <c r="I32" s="18"/>
      <c r="J32" s="18"/>
    </row>
    <row r="33" spans="1:10" ht="25.5" customHeight="1" x14ac:dyDescent="0.25">
      <c r="A33" s="19"/>
      <c r="B33" s="20"/>
      <c r="C33" s="20"/>
      <c r="D33" s="21"/>
      <c r="E33" s="22"/>
      <c r="F33" s="14" t="s">
        <v>180</v>
      </c>
      <c r="G33" s="31" t="s">
        <v>53</v>
      </c>
      <c r="H33" s="31" t="s">
        <v>181</v>
      </c>
      <c r="I33" s="31" t="s">
        <v>99</v>
      </c>
      <c r="J33" s="31" t="s">
        <v>100</v>
      </c>
    </row>
    <row r="34" spans="1:10" ht="15" customHeight="1" x14ac:dyDescent="0.25">
      <c r="A34" s="200" t="s">
        <v>62</v>
      </c>
      <c r="B34" s="201"/>
      <c r="C34" s="201"/>
      <c r="D34" s="201"/>
      <c r="E34" s="202"/>
      <c r="F34" s="44">
        <v>0</v>
      </c>
      <c r="G34" s="44">
        <v>0</v>
      </c>
      <c r="H34" s="44">
        <v>0</v>
      </c>
      <c r="I34" s="44" t="s">
        <v>104</v>
      </c>
      <c r="J34" s="46" t="s">
        <v>104</v>
      </c>
    </row>
    <row r="35" spans="1:10" ht="30" customHeight="1" x14ac:dyDescent="0.25">
      <c r="A35" s="200" t="s">
        <v>3</v>
      </c>
      <c r="B35" s="201"/>
      <c r="C35" s="201"/>
      <c r="D35" s="201"/>
      <c r="E35" s="202"/>
      <c r="F35" s="44">
        <v>0</v>
      </c>
      <c r="G35" s="44">
        <v>0</v>
      </c>
      <c r="H35" s="44">
        <v>0</v>
      </c>
      <c r="I35" s="44" t="s">
        <v>104</v>
      </c>
      <c r="J35" s="46" t="s">
        <v>104</v>
      </c>
    </row>
    <row r="36" spans="1:10" ht="15" customHeight="1" x14ac:dyDescent="0.25">
      <c r="A36" s="200" t="s">
        <v>66</v>
      </c>
      <c r="B36" s="203"/>
      <c r="C36" s="203"/>
      <c r="D36" s="203"/>
      <c r="E36" s="204"/>
      <c r="F36" s="44">
        <v>0</v>
      </c>
      <c r="G36" s="44">
        <v>0</v>
      </c>
      <c r="H36" s="44">
        <v>0</v>
      </c>
      <c r="I36" s="44" t="s">
        <v>104</v>
      </c>
      <c r="J36" s="46" t="s">
        <v>104</v>
      </c>
    </row>
    <row r="37" spans="1:10" ht="15" customHeight="1" x14ac:dyDescent="0.25">
      <c r="A37" s="205" t="s">
        <v>63</v>
      </c>
      <c r="B37" s="206"/>
      <c r="C37" s="206"/>
      <c r="D37" s="206"/>
      <c r="E37" s="206"/>
      <c r="F37" s="48">
        <f>F34-F35+F36</f>
        <v>0</v>
      </c>
      <c r="G37" s="48">
        <f t="shared" ref="G37:H37" si="10">G34-G35+G36</f>
        <v>0</v>
      </c>
      <c r="H37" s="48">
        <f t="shared" si="10"/>
        <v>0</v>
      </c>
      <c r="I37" s="48" t="s">
        <v>104</v>
      </c>
      <c r="J37" s="49" t="s">
        <v>104</v>
      </c>
    </row>
    <row r="38" spans="1:10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</row>
    <row r="39" spans="1:10" x14ac:dyDescent="0.25">
      <c r="A39" s="185" t="s">
        <v>188</v>
      </c>
      <c r="B39" s="185"/>
      <c r="C39" s="185"/>
      <c r="D39" s="185"/>
      <c r="E39" s="185"/>
      <c r="F39" s="185"/>
      <c r="G39" s="185"/>
      <c r="H39" s="185"/>
      <c r="I39" s="185"/>
      <c r="J39" s="185"/>
    </row>
    <row r="40" spans="1:10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</row>
    <row r="41" spans="1:10" x14ac:dyDescent="0.25">
      <c r="A41" s="43" t="s">
        <v>186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10" x14ac:dyDescent="0.25">
      <c r="A42" s="43" t="s">
        <v>187</v>
      </c>
      <c r="B42" s="43"/>
      <c r="C42" s="43"/>
      <c r="D42" s="43"/>
      <c r="E42" s="43"/>
      <c r="F42" s="43"/>
      <c r="G42" s="43"/>
      <c r="H42" s="43"/>
      <c r="I42" s="43" t="s">
        <v>50</v>
      </c>
      <c r="J42" s="43"/>
    </row>
    <row r="43" spans="1:10" x14ac:dyDescent="0.25">
      <c r="A43" s="43" t="s">
        <v>189</v>
      </c>
      <c r="B43" s="43"/>
      <c r="C43" s="43"/>
      <c r="D43" s="43"/>
      <c r="E43" s="43"/>
      <c r="F43" s="43"/>
      <c r="G43" s="43"/>
      <c r="H43" s="43"/>
      <c r="I43" s="43" t="s">
        <v>51</v>
      </c>
      <c r="J43" s="43"/>
    </row>
  </sheetData>
  <mergeCells count="23">
    <mergeCell ref="A35:E35"/>
    <mergeCell ref="A36:E36"/>
    <mergeCell ref="A37:E37"/>
    <mergeCell ref="A21:E21"/>
    <mergeCell ref="A24:J24"/>
    <mergeCell ref="A27:E27"/>
    <mergeCell ref="A22:E22"/>
    <mergeCell ref="A28:E28"/>
    <mergeCell ref="A29:E29"/>
    <mergeCell ref="A31:J31"/>
    <mergeCell ref="A34:E34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01"/>
  <sheetViews>
    <sheetView topLeftCell="A94" zoomScaleNormal="100" zoomScaleSheetLayoutView="100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1.7109375" customWidth="1"/>
    <col min="4" max="4" width="8.42578125" customWidth="1"/>
    <col min="5" max="5" width="41.7109375" customWidth="1"/>
    <col min="6" max="8" width="28.7109375" customWidth="1"/>
    <col min="9" max="10" width="24.7109375" customWidth="1"/>
  </cols>
  <sheetData>
    <row r="1" spans="1:10" ht="42" customHeight="1" x14ac:dyDescent="0.25">
      <c r="A1" s="188" t="s">
        <v>190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 ht="18" customHeight="1" x14ac:dyDescent="0.25">
      <c r="A2" s="23"/>
      <c r="B2" s="23"/>
      <c r="C2" s="138"/>
      <c r="D2" s="138"/>
      <c r="E2" s="23"/>
      <c r="F2" s="23"/>
      <c r="G2" s="118"/>
      <c r="H2" s="127"/>
      <c r="I2" s="23"/>
      <c r="J2" s="23"/>
    </row>
    <row r="3" spans="1:10" ht="15.75" x14ac:dyDescent="0.25">
      <c r="A3" s="188" t="s">
        <v>20</v>
      </c>
      <c r="B3" s="188"/>
      <c r="C3" s="188"/>
      <c r="D3" s="188"/>
      <c r="E3" s="188"/>
      <c r="F3" s="188"/>
      <c r="G3" s="188"/>
      <c r="H3" s="188"/>
      <c r="I3" s="189"/>
      <c r="J3" s="189"/>
    </row>
    <row r="4" spans="1:10" ht="15.75" x14ac:dyDescent="0.25">
      <c r="A4" s="23"/>
      <c r="B4" s="23"/>
      <c r="C4" s="138"/>
      <c r="D4" s="138"/>
      <c r="E4" s="23"/>
      <c r="F4" s="23"/>
      <c r="G4" s="118"/>
      <c r="H4" s="127"/>
      <c r="I4" s="24"/>
      <c r="J4" s="24"/>
    </row>
    <row r="5" spans="1:10" ht="18" customHeight="1" x14ac:dyDescent="0.25">
      <c r="A5" s="188" t="s">
        <v>6</v>
      </c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5.75" x14ac:dyDescent="0.25">
      <c r="A6" s="23"/>
      <c r="B6" s="23"/>
      <c r="C6" s="138"/>
      <c r="D6" s="138"/>
      <c r="E6" s="23"/>
      <c r="F6" s="23"/>
      <c r="G6" s="118"/>
      <c r="H6" s="127"/>
      <c r="I6" s="24"/>
      <c r="J6" s="24"/>
    </row>
    <row r="7" spans="1:10" x14ac:dyDescent="0.25">
      <c r="A7" s="188" t="s">
        <v>81</v>
      </c>
      <c r="B7" s="214"/>
      <c r="C7" s="214"/>
      <c r="D7" s="214"/>
      <c r="E7" s="214"/>
      <c r="F7" s="214"/>
      <c r="G7" s="214"/>
      <c r="H7" s="214"/>
      <c r="I7" s="214"/>
      <c r="J7" s="214"/>
    </row>
    <row r="8" spans="1:10" ht="15.75" x14ac:dyDescent="0.25">
      <c r="A8" s="23"/>
      <c r="B8" s="23"/>
      <c r="C8" s="138"/>
      <c r="D8" s="138"/>
      <c r="E8" s="23"/>
      <c r="F8" s="23"/>
      <c r="G8" s="118"/>
      <c r="H8" s="127"/>
      <c r="I8" s="24"/>
      <c r="J8" s="24"/>
    </row>
    <row r="9" spans="1:10" ht="25.5" x14ac:dyDescent="0.25">
      <c r="A9" s="50" t="s">
        <v>7</v>
      </c>
      <c r="B9" s="51" t="s">
        <v>8</v>
      </c>
      <c r="C9" s="51" t="s">
        <v>107</v>
      </c>
      <c r="D9" s="51" t="s">
        <v>108</v>
      </c>
      <c r="E9" s="51" t="s">
        <v>5</v>
      </c>
      <c r="F9" s="51" t="s">
        <v>180</v>
      </c>
      <c r="G9" s="50" t="s">
        <v>53</v>
      </c>
      <c r="H9" s="50" t="s">
        <v>181</v>
      </c>
      <c r="I9" s="50" t="s">
        <v>102</v>
      </c>
      <c r="J9" s="50" t="s">
        <v>101</v>
      </c>
    </row>
    <row r="10" spans="1:10" x14ac:dyDescent="0.25">
      <c r="A10" s="87"/>
      <c r="B10" s="88"/>
      <c r="C10" s="88"/>
      <c r="D10" s="88"/>
      <c r="E10" s="89" t="s">
        <v>0</v>
      </c>
      <c r="F10" s="90">
        <f>F11+F30</f>
        <v>971629.4</v>
      </c>
      <c r="G10" s="90">
        <f t="shared" ref="G10:H10" si="0">G11+G30</f>
        <v>1178135.73</v>
      </c>
      <c r="H10" s="90">
        <f t="shared" si="0"/>
        <v>1167054.8</v>
      </c>
      <c r="I10" s="90">
        <f>(H10/G10)*100</f>
        <v>99.059452173647273</v>
      </c>
      <c r="J10" s="90">
        <f>(H10/F10)*100</f>
        <v>120.11316248767277</v>
      </c>
    </row>
    <row r="11" spans="1:10" ht="15.75" customHeight="1" x14ac:dyDescent="0.25">
      <c r="A11" s="152">
        <v>6</v>
      </c>
      <c r="B11" s="152"/>
      <c r="C11" s="152"/>
      <c r="D11" s="152"/>
      <c r="E11" s="152" t="s">
        <v>9</v>
      </c>
      <c r="F11" s="153">
        <f t="shared" ref="F11:H11" si="1">F12+F17+F20+F23+F27</f>
        <v>971629.4</v>
      </c>
      <c r="G11" s="153">
        <f t="shared" si="1"/>
        <v>1178135.73</v>
      </c>
      <c r="H11" s="153">
        <f t="shared" si="1"/>
        <v>1167054.8</v>
      </c>
      <c r="I11" s="153">
        <f t="shared" ref="I11:I32" si="2">(H11/G11)*100</f>
        <v>99.059452173647273</v>
      </c>
      <c r="J11" s="153">
        <f t="shared" ref="J11:J35" si="3">(H11/F11)*100</f>
        <v>120.11316248767277</v>
      </c>
    </row>
    <row r="12" spans="1:10" ht="25.5" x14ac:dyDescent="0.25">
      <c r="A12" s="91"/>
      <c r="B12" s="91">
        <v>63</v>
      </c>
      <c r="C12" s="91"/>
      <c r="D12" s="91"/>
      <c r="E12" s="91" t="s">
        <v>29</v>
      </c>
      <c r="F12" s="32">
        <f>F13+F15</f>
        <v>839169.29</v>
      </c>
      <c r="G12" s="32">
        <v>1034628.73</v>
      </c>
      <c r="H12" s="32">
        <f>H13+H15</f>
        <v>1017735.88</v>
      </c>
      <c r="I12" s="32">
        <f t="shared" si="2"/>
        <v>98.367254889587315</v>
      </c>
      <c r="J12" s="32">
        <f t="shared" si="3"/>
        <v>121.27897101668246</v>
      </c>
    </row>
    <row r="13" spans="1:10" ht="25.5" x14ac:dyDescent="0.25">
      <c r="A13" s="70"/>
      <c r="B13" s="70"/>
      <c r="C13" s="70">
        <v>636</v>
      </c>
      <c r="D13" s="70"/>
      <c r="E13" s="70" t="s">
        <v>109</v>
      </c>
      <c r="F13" s="58">
        <f>F14</f>
        <v>821094.24</v>
      </c>
      <c r="G13" s="58"/>
      <c r="H13" s="58">
        <f t="shared" ref="H13" si="4">H14</f>
        <v>1015705.88</v>
      </c>
      <c r="I13" s="58" t="s">
        <v>104</v>
      </c>
      <c r="J13" s="58">
        <f t="shared" si="3"/>
        <v>123.70149862456714</v>
      </c>
    </row>
    <row r="14" spans="1:10" ht="25.5" x14ac:dyDescent="0.25">
      <c r="A14" s="70"/>
      <c r="B14" s="56"/>
      <c r="C14" s="56"/>
      <c r="D14" s="56">
        <v>6361</v>
      </c>
      <c r="E14" s="56" t="s">
        <v>110</v>
      </c>
      <c r="F14" s="54">
        <v>821094.24</v>
      </c>
      <c r="G14" s="54"/>
      <c r="H14" s="54">
        <v>1015705.88</v>
      </c>
      <c r="I14" s="54" t="s">
        <v>104</v>
      </c>
      <c r="J14" s="54">
        <f t="shared" si="3"/>
        <v>123.70149862456714</v>
      </c>
    </row>
    <row r="15" spans="1:10" ht="25.5" x14ac:dyDescent="0.25">
      <c r="A15" s="70"/>
      <c r="B15" s="70"/>
      <c r="C15" s="70">
        <v>639</v>
      </c>
      <c r="D15" s="70"/>
      <c r="E15" s="70" t="s">
        <v>111</v>
      </c>
      <c r="F15" s="58">
        <f>F16</f>
        <v>18075.05</v>
      </c>
      <c r="G15" s="58"/>
      <c r="H15" s="58">
        <f t="shared" ref="H15" si="5">H16</f>
        <v>2030</v>
      </c>
      <c r="I15" s="58" t="s">
        <v>104</v>
      </c>
      <c r="J15" s="58">
        <f t="shared" si="3"/>
        <v>11.230950951726275</v>
      </c>
    </row>
    <row r="16" spans="1:10" ht="25.5" x14ac:dyDescent="0.25">
      <c r="A16" s="70"/>
      <c r="B16" s="56"/>
      <c r="C16" s="56"/>
      <c r="D16" s="56">
        <v>6391</v>
      </c>
      <c r="E16" s="56" t="s">
        <v>112</v>
      </c>
      <c r="F16" s="54">
        <v>18075.05</v>
      </c>
      <c r="G16" s="54"/>
      <c r="H16" s="54">
        <v>2030</v>
      </c>
      <c r="I16" s="54" t="s">
        <v>104</v>
      </c>
      <c r="J16" s="54">
        <f t="shared" si="3"/>
        <v>11.230950951726275</v>
      </c>
    </row>
    <row r="17" spans="1:10" x14ac:dyDescent="0.25">
      <c r="A17" s="98"/>
      <c r="B17" s="98">
        <v>64</v>
      </c>
      <c r="C17" s="98"/>
      <c r="D17" s="98"/>
      <c r="E17" s="98" t="s">
        <v>39</v>
      </c>
      <c r="F17" s="32">
        <f>F18</f>
        <v>15.37</v>
      </c>
      <c r="G17" s="32">
        <v>60</v>
      </c>
      <c r="H17" s="32">
        <f>H18</f>
        <v>51.92</v>
      </c>
      <c r="I17" s="32">
        <f t="shared" si="2"/>
        <v>86.533333333333346</v>
      </c>
      <c r="J17" s="32">
        <f t="shared" si="3"/>
        <v>337.80091086532207</v>
      </c>
    </row>
    <row r="18" spans="1:10" x14ac:dyDescent="0.25">
      <c r="A18" s="71"/>
      <c r="B18" s="71"/>
      <c r="C18" s="71">
        <v>641</v>
      </c>
      <c r="D18" s="71"/>
      <c r="E18" s="71" t="s">
        <v>113</v>
      </c>
      <c r="F18" s="58">
        <f>F19</f>
        <v>15.37</v>
      </c>
      <c r="G18" s="58"/>
      <c r="H18" s="58">
        <f t="shared" ref="H18" si="6">H19</f>
        <v>51.92</v>
      </c>
      <c r="I18" s="58" t="s">
        <v>104</v>
      </c>
      <c r="J18" s="58">
        <f t="shared" si="3"/>
        <v>337.80091086532207</v>
      </c>
    </row>
    <row r="19" spans="1:10" x14ac:dyDescent="0.25">
      <c r="A19" s="71"/>
      <c r="B19" s="52"/>
      <c r="C19" s="52"/>
      <c r="D19" s="52">
        <v>6413</v>
      </c>
      <c r="E19" s="52" t="s">
        <v>114</v>
      </c>
      <c r="F19" s="54">
        <v>15.37</v>
      </c>
      <c r="G19" s="54"/>
      <c r="H19" s="54">
        <v>51.92</v>
      </c>
      <c r="I19" s="54" t="s">
        <v>104</v>
      </c>
      <c r="J19" s="54">
        <f t="shared" si="3"/>
        <v>337.80091086532207</v>
      </c>
    </row>
    <row r="20" spans="1:10" ht="25.5" customHeight="1" x14ac:dyDescent="0.25">
      <c r="A20" s="98"/>
      <c r="B20" s="98">
        <v>65</v>
      </c>
      <c r="C20" s="98"/>
      <c r="D20" s="98"/>
      <c r="E20" s="154" t="s">
        <v>41</v>
      </c>
      <c r="F20" s="32">
        <f>F21</f>
        <v>85809.62</v>
      </c>
      <c r="G20" s="32">
        <v>95000</v>
      </c>
      <c r="H20" s="32">
        <f>H21</f>
        <v>100420</v>
      </c>
      <c r="I20" s="32">
        <f t="shared" si="2"/>
        <v>105.70526315789475</v>
      </c>
      <c r="J20" s="32">
        <f t="shared" si="3"/>
        <v>117.0265058859368</v>
      </c>
    </row>
    <row r="21" spans="1:10" ht="15" customHeight="1" x14ac:dyDescent="0.25">
      <c r="A21" s="71"/>
      <c r="B21" s="71"/>
      <c r="C21" s="71">
        <v>652</v>
      </c>
      <c r="D21" s="71"/>
      <c r="E21" s="150" t="s">
        <v>115</v>
      </c>
      <c r="F21" s="59">
        <f>F22</f>
        <v>85809.62</v>
      </c>
      <c r="G21" s="59"/>
      <c r="H21" s="59">
        <f t="shared" ref="H21" si="7">H22</f>
        <v>100420</v>
      </c>
      <c r="I21" s="59" t="s">
        <v>104</v>
      </c>
      <c r="J21" s="59">
        <f t="shared" si="3"/>
        <v>117.0265058859368</v>
      </c>
    </row>
    <row r="22" spans="1:10" ht="15" customHeight="1" x14ac:dyDescent="0.25">
      <c r="A22" s="71"/>
      <c r="B22" s="52"/>
      <c r="C22" s="52"/>
      <c r="D22" s="52">
        <v>6526</v>
      </c>
      <c r="E22" s="72" t="s">
        <v>116</v>
      </c>
      <c r="F22" s="55">
        <v>85809.62</v>
      </c>
      <c r="G22" s="55"/>
      <c r="H22" s="55">
        <v>100420</v>
      </c>
      <c r="I22" s="55" t="s">
        <v>104</v>
      </c>
      <c r="J22" s="55">
        <f t="shared" si="3"/>
        <v>117.0265058859368</v>
      </c>
    </row>
    <row r="23" spans="1:10" ht="25.5" x14ac:dyDescent="0.25">
      <c r="A23" s="98"/>
      <c r="B23" s="98">
        <v>66</v>
      </c>
      <c r="C23" s="98"/>
      <c r="D23" s="98"/>
      <c r="E23" s="154" t="s">
        <v>40</v>
      </c>
      <c r="F23" s="100">
        <f>F24</f>
        <v>2643.92</v>
      </c>
      <c r="G23" s="100">
        <v>0</v>
      </c>
      <c r="H23" s="100">
        <f>H24</f>
        <v>400</v>
      </c>
      <c r="I23" s="100">
        <v>0</v>
      </c>
      <c r="J23" s="100">
        <f t="shared" si="3"/>
        <v>15.129050803352598</v>
      </c>
    </row>
    <row r="24" spans="1:10" ht="38.25" x14ac:dyDescent="0.25">
      <c r="A24" s="71"/>
      <c r="B24" s="71"/>
      <c r="C24" s="71">
        <v>663</v>
      </c>
      <c r="D24" s="71"/>
      <c r="E24" s="157" t="s">
        <v>117</v>
      </c>
      <c r="F24" s="59">
        <f>F25+F26</f>
        <v>2643.92</v>
      </c>
      <c r="G24" s="59"/>
      <c r="H24" s="59">
        <f>H25+H26</f>
        <v>400</v>
      </c>
      <c r="I24" s="59" t="s">
        <v>104</v>
      </c>
      <c r="J24" s="59">
        <f t="shared" si="3"/>
        <v>15.129050803352598</v>
      </c>
    </row>
    <row r="25" spans="1:10" x14ac:dyDescent="0.25">
      <c r="A25" s="71"/>
      <c r="B25" s="52"/>
      <c r="C25" s="52"/>
      <c r="D25" s="52">
        <v>6631</v>
      </c>
      <c r="E25" s="72" t="s">
        <v>118</v>
      </c>
      <c r="F25" s="55">
        <v>2643.92</v>
      </c>
      <c r="G25" s="55"/>
      <c r="H25" s="55">
        <v>0</v>
      </c>
      <c r="I25" s="55" t="s">
        <v>104</v>
      </c>
      <c r="J25" s="55">
        <f t="shared" si="3"/>
        <v>0</v>
      </c>
    </row>
    <row r="26" spans="1:10" x14ac:dyDescent="0.25">
      <c r="A26" s="71"/>
      <c r="B26" s="52"/>
      <c r="C26" s="52"/>
      <c r="D26" s="52">
        <v>6632</v>
      </c>
      <c r="E26" s="72" t="s">
        <v>183</v>
      </c>
      <c r="F26" s="55"/>
      <c r="G26" s="55"/>
      <c r="H26" s="55">
        <v>400</v>
      </c>
      <c r="I26" s="55"/>
      <c r="J26" s="55"/>
    </row>
    <row r="27" spans="1:10" ht="25.5" x14ac:dyDescent="0.25">
      <c r="A27" s="98"/>
      <c r="B27" s="98">
        <v>67</v>
      </c>
      <c r="C27" s="98"/>
      <c r="D27" s="98"/>
      <c r="E27" s="91" t="s">
        <v>30</v>
      </c>
      <c r="F27" s="32">
        <f>F28</f>
        <v>43991.199999999997</v>
      </c>
      <c r="G27" s="32">
        <v>48447</v>
      </c>
      <c r="H27" s="32">
        <f>H28</f>
        <v>48447</v>
      </c>
      <c r="I27" s="32">
        <f t="shared" si="2"/>
        <v>100</v>
      </c>
      <c r="J27" s="32">
        <f t="shared" si="3"/>
        <v>110.12884395060831</v>
      </c>
    </row>
    <row r="28" spans="1:10" ht="38.25" x14ac:dyDescent="0.25">
      <c r="A28" s="71"/>
      <c r="B28" s="71"/>
      <c r="C28" s="71">
        <v>671</v>
      </c>
      <c r="D28" s="71"/>
      <c r="E28" s="157" t="s">
        <v>119</v>
      </c>
      <c r="F28" s="58">
        <f>F29</f>
        <v>43991.199999999997</v>
      </c>
      <c r="G28" s="58"/>
      <c r="H28" s="58">
        <f t="shared" ref="H28" si="8">H29</f>
        <v>48447</v>
      </c>
      <c r="I28" s="58" t="s">
        <v>104</v>
      </c>
      <c r="J28" s="58">
        <f t="shared" si="3"/>
        <v>110.12884395060831</v>
      </c>
    </row>
    <row r="29" spans="1:10" ht="25.5" x14ac:dyDescent="0.25">
      <c r="A29" s="71"/>
      <c r="B29" s="52"/>
      <c r="C29" s="52"/>
      <c r="D29" s="52">
        <v>6711</v>
      </c>
      <c r="E29" s="151" t="s">
        <v>120</v>
      </c>
      <c r="F29" s="54">
        <v>43991.199999999997</v>
      </c>
      <c r="G29" s="54"/>
      <c r="H29" s="54">
        <v>48447</v>
      </c>
      <c r="I29" s="54" t="s">
        <v>104</v>
      </c>
      <c r="J29" s="54">
        <f t="shared" si="3"/>
        <v>110.12884395060831</v>
      </c>
    </row>
    <row r="30" spans="1:10" x14ac:dyDescent="0.25">
      <c r="A30" s="155">
        <v>7</v>
      </c>
      <c r="B30" s="156"/>
      <c r="C30" s="156"/>
      <c r="D30" s="156"/>
      <c r="E30" s="152" t="s">
        <v>83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</row>
    <row r="31" spans="1:10" x14ac:dyDescent="0.25">
      <c r="A31" s="152">
        <v>9</v>
      </c>
      <c r="B31" s="152"/>
      <c r="C31" s="152"/>
      <c r="D31" s="152"/>
      <c r="E31" s="152" t="s">
        <v>47</v>
      </c>
      <c r="F31" s="153">
        <f>F32</f>
        <v>13726.669999999998</v>
      </c>
      <c r="G31" s="153">
        <f t="shared" ref="G31:H31" si="9">G32</f>
        <v>40407.75</v>
      </c>
      <c r="H31" s="153">
        <f t="shared" si="9"/>
        <v>40407.75</v>
      </c>
      <c r="I31" s="153">
        <f t="shared" si="2"/>
        <v>100</v>
      </c>
      <c r="J31" s="153">
        <f t="shared" si="3"/>
        <v>294.37401787906322</v>
      </c>
    </row>
    <row r="32" spans="1:10" x14ac:dyDescent="0.25">
      <c r="A32" s="91"/>
      <c r="B32" s="91">
        <v>92</v>
      </c>
      <c r="C32" s="91"/>
      <c r="D32" s="91"/>
      <c r="E32" s="91" t="s">
        <v>48</v>
      </c>
      <c r="F32" s="32">
        <f>F33</f>
        <v>13726.669999999998</v>
      </c>
      <c r="G32" s="32">
        <v>40407.75</v>
      </c>
      <c r="H32" s="32">
        <v>40407.75</v>
      </c>
      <c r="I32" s="32">
        <f t="shared" si="2"/>
        <v>100</v>
      </c>
      <c r="J32" s="32">
        <f t="shared" si="3"/>
        <v>294.37401787906322</v>
      </c>
    </row>
    <row r="33" spans="1:10" x14ac:dyDescent="0.25">
      <c r="A33" s="70"/>
      <c r="B33" s="70"/>
      <c r="C33" s="70">
        <v>922</v>
      </c>
      <c r="D33" s="70"/>
      <c r="E33" s="70" t="s">
        <v>121</v>
      </c>
      <c r="F33" s="58">
        <f>F34+F35</f>
        <v>13726.669999999998</v>
      </c>
      <c r="G33" s="58"/>
      <c r="H33" s="58">
        <f>H34+H35</f>
        <v>40407.75</v>
      </c>
      <c r="I33" s="58" t="s">
        <v>104</v>
      </c>
      <c r="J33" s="58">
        <f t="shared" si="3"/>
        <v>294.37401787906322</v>
      </c>
    </row>
    <row r="34" spans="1:10" x14ac:dyDescent="0.25">
      <c r="A34" s="70"/>
      <c r="B34" s="56"/>
      <c r="C34" s="56"/>
      <c r="D34" s="56">
        <v>9221</v>
      </c>
      <c r="E34" s="56" t="s">
        <v>122</v>
      </c>
      <c r="F34" s="54">
        <v>14843.71</v>
      </c>
      <c r="G34" s="54"/>
      <c r="H34" s="54">
        <v>42418.48</v>
      </c>
      <c r="I34" s="54" t="s">
        <v>104</v>
      </c>
      <c r="J34" s="54">
        <f t="shared" si="3"/>
        <v>285.76737217312927</v>
      </c>
    </row>
    <row r="35" spans="1:10" x14ac:dyDescent="0.25">
      <c r="A35" s="70"/>
      <c r="B35" s="56"/>
      <c r="C35" s="56"/>
      <c r="D35" s="56">
        <v>9222</v>
      </c>
      <c r="E35" s="56" t="s">
        <v>123</v>
      </c>
      <c r="F35" s="54">
        <v>-1117.04</v>
      </c>
      <c r="G35" s="54"/>
      <c r="H35" s="54">
        <v>-2010.73</v>
      </c>
      <c r="I35" s="54" t="s">
        <v>104</v>
      </c>
      <c r="J35" s="54">
        <f t="shared" si="3"/>
        <v>180.00519229391963</v>
      </c>
    </row>
    <row r="36" spans="1:10" ht="30" customHeigh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</row>
    <row r="37" spans="1:10" ht="15.75" customHeight="1" x14ac:dyDescent="0.25">
      <c r="A37" s="188" t="s">
        <v>82</v>
      </c>
      <c r="B37" s="188"/>
      <c r="C37" s="188"/>
      <c r="D37" s="188"/>
      <c r="E37" s="188"/>
      <c r="F37" s="188"/>
      <c r="G37" s="188"/>
      <c r="H37" s="188"/>
      <c r="I37" s="188"/>
      <c r="J37" s="188"/>
    </row>
    <row r="38" spans="1:10" ht="18" x14ac:dyDescent="0.25">
      <c r="A38" s="1"/>
      <c r="B38" s="1"/>
      <c r="C38" s="1"/>
      <c r="D38" s="1"/>
      <c r="E38" s="1"/>
      <c r="F38" s="1"/>
      <c r="G38" s="1"/>
      <c r="H38" s="1"/>
      <c r="I38" s="2"/>
      <c r="J38" s="2"/>
    </row>
    <row r="39" spans="1:10" ht="25.5" x14ac:dyDescent="0.25">
      <c r="A39" s="50" t="s">
        <v>7</v>
      </c>
      <c r="B39" s="51" t="s">
        <v>8</v>
      </c>
      <c r="C39" s="51" t="s">
        <v>107</v>
      </c>
      <c r="D39" s="51" t="s">
        <v>108</v>
      </c>
      <c r="E39" s="51" t="s">
        <v>11</v>
      </c>
      <c r="F39" s="51" t="s">
        <v>180</v>
      </c>
      <c r="G39" s="50" t="s">
        <v>53</v>
      </c>
      <c r="H39" s="50" t="s">
        <v>181</v>
      </c>
      <c r="I39" s="50" t="s">
        <v>102</v>
      </c>
      <c r="J39" s="50" t="s">
        <v>101</v>
      </c>
    </row>
    <row r="40" spans="1:10" x14ac:dyDescent="0.25">
      <c r="A40" s="87"/>
      <c r="B40" s="88"/>
      <c r="C40" s="88"/>
      <c r="D40" s="88"/>
      <c r="E40" s="89" t="s">
        <v>1</v>
      </c>
      <c r="F40" s="90">
        <f>F41+F84</f>
        <v>944984.78</v>
      </c>
      <c r="G40" s="90">
        <f>G41+G84</f>
        <v>1218543.48</v>
      </c>
      <c r="H40" s="90">
        <f>H41+H84</f>
        <v>637906.78</v>
      </c>
      <c r="I40" s="90">
        <f t="shared" ref="I40:I98" si="10">(H40/G40)*100</f>
        <v>52.34993994633659</v>
      </c>
      <c r="J40" s="90">
        <f t="shared" ref="J40:J97" si="11">(H40/F40)*100</f>
        <v>67.504450177493865</v>
      </c>
    </row>
    <row r="41" spans="1:10" ht="15.75" customHeight="1" x14ac:dyDescent="0.25">
      <c r="A41" s="152">
        <v>3</v>
      </c>
      <c r="B41" s="152"/>
      <c r="C41" s="152"/>
      <c r="D41" s="152"/>
      <c r="E41" s="152" t="s">
        <v>12</v>
      </c>
      <c r="F41" s="153">
        <f>F42+F51+F80</f>
        <v>937258.56</v>
      </c>
      <c r="G41" s="153">
        <f>G42+G51+G80</f>
        <v>1168629.33</v>
      </c>
      <c r="H41" s="153">
        <f>H42+H51+H80</f>
        <v>621701.29</v>
      </c>
      <c r="I41" s="153">
        <f t="shared" si="10"/>
        <v>53.199185921510285</v>
      </c>
      <c r="J41" s="153">
        <f t="shared" si="11"/>
        <v>66.331887115546863</v>
      </c>
    </row>
    <row r="42" spans="1:10" ht="15.75" customHeight="1" x14ac:dyDescent="0.25">
      <c r="A42" s="91"/>
      <c r="B42" s="91">
        <v>31</v>
      </c>
      <c r="C42" s="91"/>
      <c r="D42" s="91"/>
      <c r="E42" s="91" t="s">
        <v>13</v>
      </c>
      <c r="F42" s="100">
        <f>F43+F47+F49</f>
        <v>781140.35</v>
      </c>
      <c r="G42" s="100">
        <v>990600</v>
      </c>
      <c r="H42" s="100">
        <v>474506.22</v>
      </c>
      <c r="I42" s="100">
        <f t="shared" si="10"/>
        <v>47.900890369473039</v>
      </c>
      <c r="J42" s="100">
        <f t="shared" si="11"/>
        <v>60.745321887417539</v>
      </c>
    </row>
    <row r="43" spans="1:10" ht="15.75" customHeight="1" x14ac:dyDescent="0.25">
      <c r="A43" s="70"/>
      <c r="B43" s="70"/>
      <c r="C43" s="70">
        <v>311</v>
      </c>
      <c r="D43" s="70"/>
      <c r="E43" s="70" t="s">
        <v>124</v>
      </c>
      <c r="F43" s="59">
        <f>F44+F45+F46</f>
        <v>657753.59999999998</v>
      </c>
      <c r="G43" s="59"/>
      <c r="H43" s="59">
        <f t="shared" ref="H43" si="12">H44+H45+H46</f>
        <v>829927.45999999985</v>
      </c>
      <c r="I43" s="59" t="s">
        <v>104</v>
      </c>
      <c r="J43" s="59">
        <f t="shared" si="11"/>
        <v>126.17604221398406</v>
      </c>
    </row>
    <row r="44" spans="1:10" ht="15.75" customHeight="1" x14ac:dyDescent="0.25">
      <c r="A44" s="56"/>
      <c r="B44" s="56"/>
      <c r="C44" s="56"/>
      <c r="D44" s="56">
        <v>3111</v>
      </c>
      <c r="E44" s="56" t="s">
        <v>125</v>
      </c>
      <c r="F44" s="55">
        <v>607011.96</v>
      </c>
      <c r="G44" s="55"/>
      <c r="H44" s="55">
        <v>766542.69</v>
      </c>
      <c r="I44" s="59" t="s">
        <v>104</v>
      </c>
      <c r="J44" s="55">
        <f t="shared" si="11"/>
        <v>126.28131577506313</v>
      </c>
    </row>
    <row r="45" spans="1:10" ht="15.75" customHeight="1" x14ac:dyDescent="0.25">
      <c r="A45" s="56"/>
      <c r="B45" s="56"/>
      <c r="C45" s="56"/>
      <c r="D45" s="56">
        <v>3113</v>
      </c>
      <c r="E45" s="56" t="s">
        <v>126</v>
      </c>
      <c r="F45" s="55">
        <v>37545</v>
      </c>
      <c r="G45" s="55"/>
      <c r="H45" s="55">
        <v>43562.94</v>
      </c>
      <c r="I45" s="59" t="s">
        <v>104</v>
      </c>
      <c r="J45" s="55">
        <f t="shared" si="11"/>
        <v>116.02860567319217</v>
      </c>
    </row>
    <row r="46" spans="1:10" ht="15.75" customHeight="1" x14ac:dyDescent="0.25">
      <c r="A46" s="56"/>
      <c r="B46" s="56"/>
      <c r="C46" s="56"/>
      <c r="D46" s="56">
        <v>3114</v>
      </c>
      <c r="E46" s="56" t="s">
        <v>127</v>
      </c>
      <c r="F46" s="55">
        <v>13196.64</v>
      </c>
      <c r="G46" s="55"/>
      <c r="H46" s="55">
        <v>19821.830000000002</v>
      </c>
      <c r="I46" s="59" t="s">
        <v>104</v>
      </c>
      <c r="J46" s="55">
        <f t="shared" si="11"/>
        <v>150.20361243468037</v>
      </c>
    </row>
    <row r="47" spans="1:10" ht="15.75" customHeight="1" x14ac:dyDescent="0.25">
      <c r="A47" s="70"/>
      <c r="B47" s="70"/>
      <c r="C47" s="70">
        <v>312</v>
      </c>
      <c r="D47" s="70"/>
      <c r="E47" s="70" t="s">
        <v>128</v>
      </c>
      <c r="F47" s="59">
        <f>F48</f>
        <v>27704.13</v>
      </c>
      <c r="G47" s="59"/>
      <c r="H47" s="59">
        <f t="shared" ref="H47" si="13">H48</f>
        <v>33944.49</v>
      </c>
      <c r="I47" s="59" t="s">
        <v>104</v>
      </c>
      <c r="J47" s="59">
        <f t="shared" si="11"/>
        <v>122.52501702814706</v>
      </c>
    </row>
    <row r="48" spans="1:10" ht="15.75" customHeight="1" x14ac:dyDescent="0.25">
      <c r="A48" s="56"/>
      <c r="B48" s="56"/>
      <c r="C48" s="56"/>
      <c r="D48" s="56">
        <v>3121</v>
      </c>
      <c r="E48" s="56" t="s">
        <v>128</v>
      </c>
      <c r="F48" s="55">
        <v>27704.13</v>
      </c>
      <c r="G48" s="55"/>
      <c r="H48" s="55">
        <v>33944.49</v>
      </c>
      <c r="I48" s="59" t="s">
        <v>104</v>
      </c>
      <c r="J48" s="55">
        <f t="shared" si="11"/>
        <v>122.52501702814706</v>
      </c>
    </row>
    <row r="49" spans="1:10" ht="15.75" customHeight="1" x14ac:dyDescent="0.25">
      <c r="A49" s="70"/>
      <c r="B49" s="70"/>
      <c r="C49" s="70">
        <v>313</v>
      </c>
      <c r="D49" s="70"/>
      <c r="E49" s="70" t="s">
        <v>129</v>
      </c>
      <c r="F49" s="59">
        <f>F50</f>
        <v>95682.62</v>
      </c>
      <c r="G49" s="59"/>
      <c r="H49" s="59">
        <f t="shared" ref="H49" si="14">H50</f>
        <v>116579.32</v>
      </c>
      <c r="I49" s="59" t="s">
        <v>104</v>
      </c>
      <c r="J49" s="59">
        <f t="shared" si="11"/>
        <v>121.83959845581154</v>
      </c>
    </row>
    <row r="50" spans="1:10" ht="15.75" customHeight="1" x14ac:dyDescent="0.25">
      <c r="A50" s="56"/>
      <c r="B50" s="56"/>
      <c r="C50" s="56"/>
      <c r="D50" s="56">
        <v>3132</v>
      </c>
      <c r="E50" s="56" t="s">
        <v>130</v>
      </c>
      <c r="F50" s="55">
        <v>95682.62</v>
      </c>
      <c r="G50" s="55"/>
      <c r="H50" s="55">
        <v>116579.32</v>
      </c>
      <c r="I50" s="59" t="s">
        <v>104</v>
      </c>
      <c r="J50" s="55">
        <f t="shared" si="11"/>
        <v>121.83959845581154</v>
      </c>
    </row>
    <row r="51" spans="1:10" x14ac:dyDescent="0.25">
      <c r="A51" s="98"/>
      <c r="B51" s="98">
        <v>32</v>
      </c>
      <c r="C51" s="98"/>
      <c r="D51" s="98"/>
      <c r="E51" s="98" t="s">
        <v>23</v>
      </c>
      <c r="F51" s="100">
        <f>F52+F57+F63+F73+F75</f>
        <v>154981.21000000002</v>
      </c>
      <c r="G51" s="100">
        <v>176065</v>
      </c>
      <c r="H51" s="100">
        <f>H52+H57+H63+H73+H75</f>
        <v>146075.79</v>
      </c>
      <c r="I51" s="100">
        <f t="shared" si="10"/>
        <v>82.966966745236135</v>
      </c>
      <c r="J51" s="100">
        <f t="shared" si="11"/>
        <v>94.253871162833207</v>
      </c>
    </row>
    <row r="52" spans="1:10" x14ac:dyDescent="0.25">
      <c r="A52" s="71"/>
      <c r="B52" s="71"/>
      <c r="C52" s="71">
        <v>321</v>
      </c>
      <c r="D52" s="71"/>
      <c r="E52" s="71" t="s">
        <v>131</v>
      </c>
      <c r="F52" s="59">
        <f>SUM(F53:F56)</f>
        <v>50272.480000000003</v>
      </c>
      <c r="G52" s="59">
        <f t="shared" ref="G52:H52" si="15">SUM(G53:G56)</f>
        <v>0</v>
      </c>
      <c r="H52" s="59">
        <f t="shared" si="15"/>
        <v>47274.7</v>
      </c>
      <c r="I52" s="59" t="s">
        <v>104</v>
      </c>
      <c r="J52" s="59">
        <f t="shared" si="11"/>
        <v>94.036936311874797</v>
      </c>
    </row>
    <row r="53" spans="1:10" x14ac:dyDescent="0.25">
      <c r="A53" s="52"/>
      <c r="B53" s="52"/>
      <c r="C53" s="52"/>
      <c r="D53" s="52">
        <v>3211</v>
      </c>
      <c r="E53" s="52" t="s">
        <v>132</v>
      </c>
      <c r="F53" s="55">
        <v>8664.93</v>
      </c>
      <c r="G53" s="55"/>
      <c r="H53" s="55">
        <v>12859.42</v>
      </c>
      <c r="I53" s="59" t="s">
        <v>104</v>
      </c>
      <c r="J53" s="55">
        <f t="shared" si="11"/>
        <v>148.40766168913078</v>
      </c>
    </row>
    <row r="54" spans="1:10" ht="25.5" x14ac:dyDescent="0.25">
      <c r="A54" s="52"/>
      <c r="B54" s="52"/>
      <c r="C54" s="52"/>
      <c r="D54" s="52">
        <v>3212</v>
      </c>
      <c r="E54" s="72" t="s">
        <v>133</v>
      </c>
      <c r="F54" s="55">
        <v>39183.15</v>
      </c>
      <c r="G54" s="55"/>
      <c r="H54" s="55">
        <v>32367.279999999999</v>
      </c>
      <c r="I54" s="59" t="s">
        <v>104</v>
      </c>
      <c r="J54" s="55">
        <f t="shared" si="11"/>
        <v>82.605099385832943</v>
      </c>
    </row>
    <row r="55" spans="1:10" x14ac:dyDescent="0.25">
      <c r="A55" s="52"/>
      <c r="B55" s="52"/>
      <c r="C55" s="52"/>
      <c r="D55" s="52">
        <v>3213</v>
      </c>
      <c r="E55" s="52" t="s">
        <v>134</v>
      </c>
      <c r="F55" s="55">
        <v>892</v>
      </c>
      <c r="G55" s="55"/>
      <c r="H55" s="55">
        <v>925</v>
      </c>
      <c r="I55" s="59" t="s">
        <v>104</v>
      </c>
      <c r="J55" s="55">
        <f t="shared" si="11"/>
        <v>103.69955156950672</v>
      </c>
    </row>
    <row r="56" spans="1:10" x14ac:dyDescent="0.25">
      <c r="A56" s="52"/>
      <c r="B56" s="52"/>
      <c r="C56" s="52"/>
      <c r="D56" s="52">
        <v>3214</v>
      </c>
      <c r="E56" s="52" t="s">
        <v>135</v>
      </c>
      <c r="F56" s="55">
        <v>1532.4</v>
      </c>
      <c r="G56" s="55"/>
      <c r="H56" s="55">
        <v>1123</v>
      </c>
      <c r="I56" s="59" t="s">
        <v>104</v>
      </c>
      <c r="J56" s="55">
        <f t="shared" si="11"/>
        <v>73.283737927434089</v>
      </c>
    </row>
    <row r="57" spans="1:10" x14ac:dyDescent="0.25">
      <c r="A57" s="71"/>
      <c r="B57" s="71"/>
      <c r="C57" s="71">
        <v>322</v>
      </c>
      <c r="D57" s="71"/>
      <c r="E57" s="71" t="s">
        <v>136</v>
      </c>
      <c r="F57" s="59">
        <f>SUM(F58:F61)</f>
        <v>18217.3</v>
      </c>
      <c r="G57" s="59">
        <f t="shared" ref="G57:H57" si="16">SUM(G58:G61)</f>
        <v>0</v>
      </c>
      <c r="H57" s="59">
        <f t="shared" si="16"/>
        <v>14041.14</v>
      </c>
      <c r="I57" s="59" t="s">
        <v>104</v>
      </c>
      <c r="J57" s="59">
        <f t="shared" si="11"/>
        <v>77.075856466106401</v>
      </c>
    </row>
    <row r="58" spans="1:10" x14ac:dyDescent="0.25">
      <c r="A58" s="52"/>
      <c r="B58" s="52"/>
      <c r="C58" s="52"/>
      <c r="D58" s="52">
        <v>3221</v>
      </c>
      <c r="E58" s="52" t="s">
        <v>137</v>
      </c>
      <c r="F58" s="55">
        <v>6713.04</v>
      </c>
      <c r="G58" s="55"/>
      <c r="H58" s="55">
        <v>4676.13</v>
      </c>
      <c r="I58" s="59" t="s">
        <v>104</v>
      </c>
      <c r="J58" s="55">
        <f t="shared" si="11"/>
        <v>69.657413034929036</v>
      </c>
    </row>
    <row r="59" spans="1:10" x14ac:dyDescent="0.25">
      <c r="A59" s="52"/>
      <c r="B59" s="52"/>
      <c r="C59" s="52"/>
      <c r="D59" s="52">
        <v>3223</v>
      </c>
      <c r="E59" s="52" t="s">
        <v>138</v>
      </c>
      <c r="F59" s="55">
        <v>9166.81</v>
      </c>
      <c r="G59" s="55"/>
      <c r="H59" s="55">
        <v>8391.08</v>
      </c>
      <c r="I59" s="59" t="s">
        <v>104</v>
      </c>
      <c r="J59" s="55">
        <f t="shared" si="11"/>
        <v>91.537623229891324</v>
      </c>
    </row>
    <row r="60" spans="1:10" x14ac:dyDescent="0.25">
      <c r="A60" s="52"/>
      <c r="B60" s="52"/>
      <c r="C60" s="52"/>
      <c r="D60" s="52">
        <v>3224</v>
      </c>
      <c r="E60" s="52" t="s">
        <v>139</v>
      </c>
      <c r="F60" s="55">
        <v>1231.68</v>
      </c>
      <c r="G60" s="55"/>
      <c r="H60" s="55">
        <v>565.53</v>
      </c>
      <c r="I60" s="59" t="s">
        <v>104</v>
      </c>
      <c r="J60" s="55">
        <f t="shared" si="11"/>
        <v>45.915335151987527</v>
      </c>
    </row>
    <row r="61" spans="1:10" x14ac:dyDescent="0.25">
      <c r="A61" s="52"/>
      <c r="B61" s="52"/>
      <c r="C61" s="52"/>
      <c r="D61" s="52">
        <v>3225</v>
      </c>
      <c r="E61" s="52" t="s">
        <v>140</v>
      </c>
      <c r="F61" s="55">
        <v>1105.77</v>
      </c>
      <c r="G61" s="55"/>
      <c r="H61" s="55">
        <v>408.4</v>
      </c>
      <c r="I61" s="59" t="s">
        <v>104</v>
      </c>
      <c r="J61" s="55">
        <f t="shared" si="11"/>
        <v>36.933539524494243</v>
      </c>
    </row>
    <row r="62" spans="1:10" x14ac:dyDescent="0.25">
      <c r="A62" s="52"/>
      <c r="B62" s="52"/>
      <c r="C62" s="52"/>
      <c r="D62" s="52">
        <v>3227</v>
      </c>
      <c r="E62" s="52" t="s">
        <v>184</v>
      </c>
      <c r="F62" s="55">
        <v>0</v>
      </c>
      <c r="G62" s="55"/>
      <c r="H62" s="55">
        <v>261.85000000000002</v>
      </c>
      <c r="I62" s="59"/>
      <c r="J62" s="55" t="s">
        <v>104</v>
      </c>
    </row>
    <row r="63" spans="1:10" x14ac:dyDescent="0.25">
      <c r="A63" s="71"/>
      <c r="B63" s="71"/>
      <c r="C63" s="71">
        <v>323</v>
      </c>
      <c r="D63" s="71"/>
      <c r="E63" s="71" t="s">
        <v>141</v>
      </c>
      <c r="F63" s="59">
        <f>SUM(F64:F72)</f>
        <v>73013.490000000005</v>
      </c>
      <c r="G63" s="59">
        <f t="shared" ref="G63:H63" si="17">SUM(G64:G72)</f>
        <v>0</v>
      </c>
      <c r="H63" s="59">
        <f t="shared" si="17"/>
        <v>74441.63</v>
      </c>
      <c r="I63" s="59" t="s">
        <v>104</v>
      </c>
      <c r="J63" s="59">
        <f t="shared" si="11"/>
        <v>101.95599470727943</v>
      </c>
    </row>
    <row r="64" spans="1:10" x14ac:dyDescent="0.25">
      <c r="A64" s="52"/>
      <c r="B64" s="52"/>
      <c r="C64" s="52"/>
      <c r="D64" s="52">
        <v>3231</v>
      </c>
      <c r="E64" s="52" t="s">
        <v>142</v>
      </c>
      <c r="F64" s="55">
        <v>2575.15</v>
      </c>
      <c r="G64" s="55"/>
      <c r="H64" s="55">
        <v>2442.0700000000002</v>
      </c>
      <c r="I64" s="59" t="s">
        <v>104</v>
      </c>
      <c r="J64" s="55">
        <f t="shared" si="11"/>
        <v>94.832145700250464</v>
      </c>
    </row>
    <row r="65" spans="1:10" x14ac:dyDescent="0.25">
      <c r="A65" s="52"/>
      <c r="B65" s="52"/>
      <c r="C65" s="52"/>
      <c r="D65" s="52">
        <v>3232</v>
      </c>
      <c r="E65" s="52" t="s">
        <v>143</v>
      </c>
      <c r="F65" s="55">
        <v>2178.9899999999998</v>
      </c>
      <c r="G65" s="55"/>
      <c r="H65" s="55">
        <v>13778.54</v>
      </c>
      <c r="I65" s="59" t="s">
        <v>104</v>
      </c>
      <c r="J65" s="55">
        <f t="shared" si="11"/>
        <v>632.33608231336552</v>
      </c>
    </row>
    <row r="66" spans="1:10" x14ac:dyDescent="0.25">
      <c r="A66" s="52"/>
      <c r="B66" s="52"/>
      <c r="C66" s="52"/>
      <c r="D66" s="52">
        <v>3233</v>
      </c>
      <c r="E66" s="52" t="s">
        <v>144</v>
      </c>
      <c r="F66" s="55">
        <v>6354.47</v>
      </c>
      <c r="G66" s="55"/>
      <c r="H66" s="55">
        <v>6519.36</v>
      </c>
      <c r="I66" s="59" t="s">
        <v>104</v>
      </c>
      <c r="J66" s="55">
        <f t="shared" si="11"/>
        <v>102.59486629097312</v>
      </c>
    </row>
    <row r="67" spans="1:10" x14ac:dyDescent="0.25">
      <c r="A67" s="52"/>
      <c r="B67" s="52"/>
      <c r="C67" s="52"/>
      <c r="D67" s="52">
        <v>3234</v>
      </c>
      <c r="E67" s="52" t="s">
        <v>145</v>
      </c>
      <c r="F67" s="55">
        <v>673.38</v>
      </c>
      <c r="G67" s="55"/>
      <c r="H67" s="55">
        <v>669.34</v>
      </c>
      <c r="I67" s="59" t="s">
        <v>104</v>
      </c>
      <c r="J67" s="55">
        <f t="shared" si="11"/>
        <v>99.400041581276554</v>
      </c>
    </row>
    <row r="68" spans="1:10" x14ac:dyDescent="0.25">
      <c r="A68" s="52"/>
      <c r="B68" s="52"/>
      <c r="C68" s="52"/>
      <c r="D68" s="52">
        <v>3235</v>
      </c>
      <c r="E68" s="52" t="s">
        <v>146</v>
      </c>
      <c r="F68" s="55">
        <v>13420.39</v>
      </c>
      <c r="G68" s="55"/>
      <c r="H68" s="55">
        <v>11292.18</v>
      </c>
      <c r="I68" s="59" t="s">
        <v>104</v>
      </c>
      <c r="J68" s="55">
        <f t="shared" si="11"/>
        <v>84.141966068050195</v>
      </c>
    </row>
    <row r="69" spans="1:10" x14ac:dyDescent="0.25">
      <c r="A69" s="52"/>
      <c r="B69" s="52"/>
      <c r="C69" s="52"/>
      <c r="D69" s="52">
        <v>3236</v>
      </c>
      <c r="E69" s="52" t="s">
        <v>150</v>
      </c>
      <c r="F69" s="55">
        <v>1656</v>
      </c>
      <c r="G69" s="55"/>
      <c r="H69" s="55">
        <v>2001.28</v>
      </c>
      <c r="I69" s="59" t="s">
        <v>104</v>
      </c>
      <c r="J69" s="55" t="s">
        <v>104</v>
      </c>
    </row>
    <row r="70" spans="1:10" x14ac:dyDescent="0.25">
      <c r="A70" s="52"/>
      <c r="B70" s="52"/>
      <c r="C70" s="52"/>
      <c r="D70" s="52">
        <v>3237</v>
      </c>
      <c r="E70" s="52" t="s">
        <v>147</v>
      </c>
      <c r="F70" s="55">
        <v>23756.85</v>
      </c>
      <c r="G70" s="55"/>
      <c r="H70" s="55">
        <v>19677.47</v>
      </c>
      <c r="I70" s="59" t="s">
        <v>104</v>
      </c>
      <c r="J70" s="55">
        <f t="shared" si="11"/>
        <v>82.828615746616251</v>
      </c>
    </row>
    <row r="71" spans="1:10" x14ac:dyDescent="0.25">
      <c r="A71" s="52"/>
      <c r="B71" s="52"/>
      <c r="C71" s="52"/>
      <c r="D71" s="52">
        <v>3238</v>
      </c>
      <c r="E71" s="52" t="s">
        <v>148</v>
      </c>
      <c r="F71" s="55">
        <v>8068.52</v>
      </c>
      <c r="G71" s="55"/>
      <c r="H71" s="55">
        <v>7486.92</v>
      </c>
      <c r="I71" s="59" t="s">
        <v>104</v>
      </c>
      <c r="J71" s="55">
        <f t="shared" si="11"/>
        <v>92.791738757541651</v>
      </c>
    </row>
    <row r="72" spans="1:10" x14ac:dyDescent="0.25">
      <c r="A72" s="52"/>
      <c r="B72" s="52"/>
      <c r="C72" s="52"/>
      <c r="D72" s="52">
        <v>3239</v>
      </c>
      <c r="E72" s="52" t="s">
        <v>149</v>
      </c>
      <c r="F72" s="55">
        <v>14329.74</v>
      </c>
      <c r="G72" s="55"/>
      <c r="H72" s="55">
        <v>10574.47</v>
      </c>
      <c r="I72" s="59" t="s">
        <v>104</v>
      </c>
      <c r="J72" s="55">
        <f t="shared" si="11"/>
        <v>73.793872045131309</v>
      </c>
    </row>
    <row r="73" spans="1:10" ht="25.5" x14ac:dyDescent="0.25">
      <c r="A73" s="71"/>
      <c r="B73" s="71"/>
      <c r="C73" s="71">
        <v>324</v>
      </c>
      <c r="D73" s="71"/>
      <c r="E73" s="150" t="s">
        <v>168</v>
      </c>
      <c r="F73" s="59">
        <f>F74</f>
        <v>2738.6</v>
      </c>
      <c r="G73" s="59">
        <f t="shared" ref="G73:H73" si="18">G74</f>
        <v>0</v>
      </c>
      <c r="H73" s="59">
        <f t="shared" si="18"/>
        <v>174</v>
      </c>
      <c r="I73" s="59" t="s">
        <v>104</v>
      </c>
      <c r="J73" s="59">
        <f t="shared" si="11"/>
        <v>6.35361133425838</v>
      </c>
    </row>
    <row r="74" spans="1:10" x14ac:dyDescent="0.25">
      <c r="A74" s="52"/>
      <c r="B74" s="52"/>
      <c r="C74" s="52"/>
      <c r="D74" s="52">
        <v>3241</v>
      </c>
      <c r="E74" s="52" t="s">
        <v>151</v>
      </c>
      <c r="F74" s="55">
        <v>2738.6</v>
      </c>
      <c r="G74" s="55"/>
      <c r="H74" s="55">
        <v>174</v>
      </c>
      <c r="I74" s="59" t="s">
        <v>104</v>
      </c>
      <c r="J74" s="55">
        <f t="shared" si="11"/>
        <v>6.35361133425838</v>
      </c>
    </row>
    <row r="75" spans="1:10" x14ac:dyDescent="0.25">
      <c r="A75" s="71"/>
      <c r="B75" s="71"/>
      <c r="C75" s="71">
        <v>329</v>
      </c>
      <c r="D75" s="71"/>
      <c r="E75" s="71" t="s">
        <v>152</v>
      </c>
      <c r="F75" s="59">
        <f>SUM(F76:F79)</f>
        <v>10739.34</v>
      </c>
      <c r="G75" s="59">
        <f t="shared" ref="G75:H75" si="19">SUM(G76:G79)</f>
        <v>0</v>
      </c>
      <c r="H75" s="59">
        <f t="shared" si="19"/>
        <v>10144.32</v>
      </c>
      <c r="I75" s="59" t="s">
        <v>104</v>
      </c>
      <c r="J75" s="59">
        <f t="shared" si="11"/>
        <v>94.459436054729622</v>
      </c>
    </row>
    <row r="76" spans="1:10" x14ac:dyDescent="0.25">
      <c r="A76" s="52"/>
      <c r="B76" s="52"/>
      <c r="C76" s="52"/>
      <c r="D76" s="52">
        <v>3293</v>
      </c>
      <c r="E76" s="52" t="s">
        <v>153</v>
      </c>
      <c r="F76" s="55">
        <v>1363.41</v>
      </c>
      <c r="G76" s="55"/>
      <c r="H76" s="55">
        <v>2024.6</v>
      </c>
      <c r="I76" s="59" t="s">
        <v>104</v>
      </c>
      <c r="J76" s="55">
        <f t="shared" si="11"/>
        <v>148.49531688927027</v>
      </c>
    </row>
    <row r="77" spans="1:10" x14ac:dyDescent="0.25">
      <c r="A77" s="52"/>
      <c r="B77" s="52"/>
      <c r="C77" s="52"/>
      <c r="D77" s="52">
        <v>3294</v>
      </c>
      <c r="E77" s="52" t="s">
        <v>154</v>
      </c>
      <c r="F77" s="55">
        <v>1070.0899999999999</v>
      </c>
      <c r="G77" s="55"/>
      <c r="H77" s="55">
        <v>1073.0899999999999</v>
      </c>
      <c r="I77" s="59" t="s">
        <v>104</v>
      </c>
      <c r="J77" s="55">
        <f t="shared" si="11"/>
        <v>100.28035025091346</v>
      </c>
    </row>
    <row r="78" spans="1:10" x14ac:dyDescent="0.25">
      <c r="A78" s="52"/>
      <c r="B78" s="52"/>
      <c r="C78" s="52"/>
      <c r="D78" s="52">
        <v>3295</v>
      </c>
      <c r="E78" s="52" t="s">
        <v>155</v>
      </c>
      <c r="F78" s="55">
        <v>1664.43</v>
      </c>
      <c r="G78" s="55"/>
      <c r="H78" s="55">
        <v>2401.0100000000002</v>
      </c>
      <c r="I78" s="59" t="s">
        <v>104</v>
      </c>
      <c r="J78" s="55">
        <f t="shared" si="11"/>
        <v>144.25418912180146</v>
      </c>
    </row>
    <row r="79" spans="1:10" x14ac:dyDescent="0.25">
      <c r="A79" s="52"/>
      <c r="B79" s="52"/>
      <c r="C79" s="52"/>
      <c r="D79" s="52">
        <v>3299</v>
      </c>
      <c r="E79" s="52" t="s">
        <v>152</v>
      </c>
      <c r="F79" s="55">
        <v>6641.41</v>
      </c>
      <c r="G79" s="55"/>
      <c r="H79" s="55">
        <v>4645.62</v>
      </c>
      <c r="I79" s="59" t="s">
        <v>104</v>
      </c>
      <c r="J79" s="55">
        <f t="shared" si="11"/>
        <v>69.949302934166084</v>
      </c>
    </row>
    <row r="80" spans="1:10" x14ac:dyDescent="0.25">
      <c r="A80" s="98"/>
      <c r="B80" s="98">
        <v>34</v>
      </c>
      <c r="C80" s="98"/>
      <c r="D80" s="98"/>
      <c r="E80" s="98" t="s">
        <v>34</v>
      </c>
      <c r="F80" s="32">
        <f>F81</f>
        <v>1137</v>
      </c>
      <c r="G80" s="32">
        <v>1964.33</v>
      </c>
      <c r="H80" s="32">
        <f>H81</f>
        <v>1119.28</v>
      </c>
      <c r="I80" s="32">
        <f t="shared" si="10"/>
        <v>56.980242627257127</v>
      </c>
      <c r="J80" s="32">
        <f t="shared" si="11"/>
        <v>98.441512752858401</v>
      </c>
    </row>
    <row r="81" spans="1:10" x14ac:dyDescent="0.25">
      <c r="A81" s="71"/>
      <c r="B81" s="71"/>
      <c r="C81" s="71">
        <v>343</v>
      </c>
      <c r="D81" s="71"/>
      <c r="E81" s="71" t="s">
        <v>156</v>
      </c>
      <c r="F81" s="58">
        <f>F82+F83</f>
        <v>1137</v>
      </c>
      <c r="G81" s="58"/>
      <c r="H81" s="58">
        <f t="shared" ref="H81" si="20">H82+H83</f>
        <v>1119.28</v>
      </c>
      <c r="I81" s="58" t="s">
        <v>104</v>
      </c>
      <c r="J81" s="58">
        <f t="shared" si="11"/>
        <v>98.441512752858401</v>
      </c>
    </row>
    <row r="82" spans="1:10" x14ac:dyDescent="0.25">
      <c r="A82" s="52"/>
      <c r="B82" s="52"/>
      <c r="C82" s="52"/>
      <c r="D82" s="52">
        <v>3431</v>
      </c>
      <c r="E82" s="52" t="s">
        <v>157</v>
      </c>
      <c r="F82" s="54">
        <v>1136.8900000000001</v>
      </c>
      <c r="G82" s="54"/>
      <c r="H82" s="54">
        <v>1114.95</v>
      </c>
      <c r="I82" s="54" t="s">
        <v>104</v>
      </c>
      <c r="J82" s="54">
        <f t="shared" si="11"/>
        <v>98.070173895451617</v>
      </c>
    </row>
    <row r="83" spans="1:10" x14ac:dyDescent="0.25">
      <c r="A83" s="52"/>
      <c r="B83" s="52"/>
      <c r="C83" s="52"/>
      <c r="D83" s="52">
        <v>3433</v>
      </c>
      <c r="E83" s="52" t="s">
        <v>158</v>
      </c>
      <c r="F83" s="54">
        <v>0.11</v>
      </c>
      <c r="G83" s="54"/>
      <c r="H83" s="54">
        <v>4.33</v>
      </c>
      <c r="I83" s="54" t="s">
        <v>104</v>
      </c>
      <c r="J83" s="54">
        <f t="shared" si="11"/>
        <v>3936.3636363636365</v>
      </c>
    </row>
    <row r="84" spans="1:10" x14ac:dyDescent="0.25">
      <c r="A84" s="158">
        <v>4</v>
      </c>
      <c r="B84" s="158"/>
      <c r="C84" s="158"/>
      <c r="D84" s="158"/>
      <c r="E84" s="159" t="s">
        <v>14</v>
      </c>
      <c r="F84" s="153">
        <f>F85+F88+F98</f>
        <v>7726.22</v>
      </c>
      <c r="G84" s="153">
        <f>G85+G88+G98</f>
        <v>49914.15</v>
      </c>
      <c r="H84" s="153">
        <f>H85+H88+H98</f>
        <v>16205.49</v>
      </c>
      <c r="I84" s="153">
        <f t="shared" si="10"/>
        <v>32.466725367455922</v>
      </c>
      <c r="J84" s="153">
        <f t="shared" si="11"/>
        <v>209.74668078309961</v>
      </c>
    </row>
    <row r="85" spans="1:10" s="80" customFormat="1" ht="30" customHeight="1" x14ac:dyDescent="0.25">
      <c r="A85" s="106"/>
      <c r="B85" s="106">
        <v>41</v>
      </c>
      <c r="C85" s="106"/>
      <c r="D85" s="106"/>
      <c r="E85" s="107" t="s">
        <v>105</v>
      </c>
      <c r="F85" s="32">
        <f>F86</f>
        <v>0</v>
      </c>
      <c r="G85" s="32">
        <v>3906.25</v>
      </c>
      <c r="H85" s="32">
        <f t="shared" ref="H85" si="21">H86</f>
        <v>3906.25</v>
      </c>
      <c r="I85" s="32">
        <v>0</v>
      </c>
      <c r="J85" s="32" t="s">
        <v>104</v>
      </c>
    </row>
    <row r="86" spans="1:10" s="80" customFormat="1" ht="15" customHeight="1" x14ac:dyDescent="0.25">
      <c r="A86" s="73"/>
      <c r="B86" s="73"/>
      <c r="C86" s="73">
        <v>412</v>
      </c>
      <c r="D86" s="73"/>
      <c r="E86" s="63" t="s">
        <v>163</v>
      </c>
      <c r="F86" s="58">
        <f>F87</f>
        <v>0</v>
      </c>
      <c r="G86" s="58"/>
      <c r="H86" s="58">
        <f t="shared" ref="H86" si="22">H87</f>
        <v>3906.25</v>
      </c>
      <c r="I86" s="58" t="s">
        <v>104</v>
      </c>
      <c r="J86" s="58" t="s">
        <v>104</v>
      </c>
    </row>
    <row r="87" spans="1:10" s="80" customFormat="1" ht="15" customHeight="1" x14ac:dyDescent="0.25">
      <c r="A87" s="74"/>
      <c r="B87" s="74"/>
      <c r="C87" s="74"/>
      <c r="D87" s="74">
        <v>4123</v>
      </c>
      <c r="E87" s="81" t="s">
        <v>162</v>
      </c>
      <c r="F87" s="54">
        <v>0</v>
      </c>
      <c r="G87" s="54"/>
      <c r="H87" s="54">
        <v>3906.25</v>
      </c>
      <c r="I87" s="54" t="s">
        <v>104</v>
      </c>
      <c r="J87" s="54" t="s">
        <v>104</v>
      </c>
    </row>
    <row r="88" spans="1:10" s="5" customFormat="1" ht="25.5" x14ac:dyDescent="0.25">
      <c r="A88" s="106"/>
      <c r="B88" s="106">
        <v>42</v>
      </c>
      <c r="C88" s="106"/>
      <c r="D88" s="106"/>
      <c r="E88" s="154" t="s">
        <v>169</v>
      </c>
      <c r="F88" s="32">
        <f>F89+F91+F96</f>
        <v>7726.22</v>
      </c>
      <c r="G88" s="32">
        <v>41419.47</v>
      </c>
      <c r="H88" s="32">
        <f>H89+H91+H96</f>
        <v>7710.8099999999995</v>
      </c>
      <c r="I88" s="32">
        <f t="shared" si="10"/>
        <v>18.616389828261926</v>
      </c>
      <c r="J88" s="32">
        <f t="shared" si="11"/>
        <v>99.800549298363222</v>
      </c>
    </row>
    <row r="89" spans="1:10" x14ac:dyDescent="0.25">
      <c r="A89" s="73"/>
      <c r="B89" s="73"/>
      <c r="C89" s="73">
        <v>421</v>
      </c>
      <c r="D89" s="73"/>
      <c r="E89" s="71" t="s">
        <v>177</v>
      </c>
      <c r="F89" s="58">
        <f>F90</f>
        <v>0</v>
      </c>
      <c r="G89" s="58"/>
      <c r="H89" s="58">
        <f t="shared" ref="H89" si="23">H90</f>
        <v>1120</v>
      </c>
      <c r="I89" s="58" t="s">
        <v>104</v>
      </c>
      <c r="J89" s="58" t="s">
        <v>104</v>
      </c>
    </row>
    <row r="90" spans="1:10" x14ac:dyDescent="0.25">
      <c r="A90" s="73"/>
      <c r="B90" s="74"/>
      <c r="C90" s="74"/>
      <c r="D90" s="74">
        <v>4212</v>
      </c>
      <c r="E90" s="52" t="s">
        <v>166</v>
      </c>
      <c r="F90" s="54">
        <v>0</v>
      </c>
      <c r="G90" s="54"/>
      <c r="H90" s="54">
        <v>1120</v>
      </c>
      <c r="I90" s="54" t="s">
        <v>104</v>
      </c>
      <c r="J90" s="54" t="s">
        <v>104</v>
      </c>
    </row>
    <row r="91" spans="1:10" x14ac:dyDescent="0.25">
      <c r="A91" s="73"/>
      <c r="B91" s="73"/>
      <c r="C91" s="73">
        <v>422</v>
      </c>
      <c r="D91" s="73"/>
      <c r="E91" s="71" t="s">
        <v>159</v>
      </c>
      <c r="F91" s="58">
        <f>F92+F94+F95</f>
        <v>7490.89</v>
      </c>
      <c r="G91" s="58"/>
      <c r="H91" s="58">
        <f>SUM(H92:H95)</f>
        <v>6590.8099999999995</v>
      </c>
      <c r="I91" s="58" t="s">
        <v>104</v>
      </c>
      <c r="J91" s="58">
        <f t="shared" si="11"/>
        <v>87.984338309600048</v>
      </c>
    </row>
    <row r="92" spans="1:10" x14ac:dyDescent="0.25">
      <c r="A92" s="73"/>
      <c r="B92" s="74"/>
      <c r="C92" s="74"/>
      <c r="D92" s="74">
        <v>4221</v>
      </c>
      <c r="E92" s="52" t="s">
        <v>160</v>
      </c>
      <c r="F92" s="54">
        <v>3505.76</v>
      </c>
      <c r="G92" s="54"/>
      <c r="H92" s="54">
        <v>3045</v>
      </c>
      <c r="I92" s="54" t="s">
        <v>104</v>
      </c>
      <c r="J92" s="54">
        <f t="shared" si="11"/>
        <v>86.857058098671885</v>
      </c>
    </row>
    <row r="93" spans="1:10" x14ac:dyDescent="0.25">
      <c r="A93" s="73"/>
      <c r="B93" s="74"/>
      <c r="C93" s="74"/>
      <c r="D93" s="74">
        <v>4222</v>
      </c>
      <c r="E93" s="52" t="s">
        <v>185</v>
      </c>
      <c r="F93" s="54">
        <v>0</v>
      </c>
      <c r="G93" s="54"/>
      <c r="H93" s="54">
        <v>325.91000000000003</v>
      </c>
      <c r="I93" s="54" t="s">
        <v>104</v>
      </c>
      <c r="J93" s="54" t="s">
        <v>104</v>
      </c>
    </row>
    <row r="94" spans="1:10" x14ac:dyDescent="0.25">
      <c r="A94" s="73"/>
      <c r="B94" s="74"/>
      <c r="C94" s="74"/>
      <c r="D94" s="74">
        <v>4226</v>
      </c>
      <c r="E94" s="52" t="s">
        <v>182</v>
      </c>
      <c r="F94" s="54">
        <v>3985.13</v>
      </c>
      <c r="G94" s="54"/>
      <c r="H94" s="54">
        <v>1988.7</v>
      </c>
      <c r="I94" s="54" t="s">
        <v>104</v>
      </c>
      <c r="J94" s="54" t="s">
        <v>104</v>
      </c>
    </row>
    <row r="95" spans="1:10" x14ac:dyDescent="0.25">
      <c r="A95" s="73"/>
      <c r="B95" s="74"/>
      <c r="C95" s="74"/>
      <c r="D95" s="74">
        <v>4227</v>
      </c>
      <c r="E95" s="52" t="s">
        <v>164</v>
      </c>
      <c r="F95" s="54">
        <v>0</v>
      </c>
      <c r="G95" s="54"/>
      <c r="H95" s="54">
        <v>1231.2</v>
      </c>
      <c r="I95" s="54" t="s">
        <v>104</v>
      </c>
      <c r="J95" s="54" t="s">
        <v>104</v>
      </c>
    </row>
    <row r="96" spans="1:10" ht="25.5" x14ac:dyDescent="0.25">
      <c r="A96" s="73"/>
      <c r="B96" s="73"/>
      <c r="C96" s="73">
        <v>424</v>
      </c>
      <c r="D96" s="73"/>
      <c r="E96" s="150" t="s">
        <v>167</v>
      </c>
      <c r="F96" s="58">
        <f>F97</f>
        <v>235.33</v>
      </c>
      <c r="G96" s="58"/>
      <c r="H96" s="58">
        <f t="shared" ref="H96" si="24">H97</f>
        <v>0</v>
      </c>
      <c r="I96" s="58" t="s">
        <v>104</v>
      </c>
      <c r="J96" s="58">
        <f t="shared" si="11"/>
        <v>0</v>
      </c>
    </row>
    <row r="97" spans="1:10" x14ac:dyDescent="0.25">
      <c r="A97" s="73"/>
      <c r="B97" s="74"/>
      <c r="C97" s="74"/>
      <c r="D97" s="74">
        <v>4241</v>
      </c>
      <c r="E97" s="52" t="s">
        <v>161</v>
      </c>
      <c r="F97" s="54">
        <v>235.33</v>
      </c>
      <c r="G97" s="54"/>
      <c r="H97" s="54">
        <v>0</v>
      </c>
      <c r="I97" s="54" t="s">
        <v>104</v>
      </c>
      <c r="J97" s="54">
        <f t="shared" si="11"/>
        <v>0</v>
      </c>
    </row>
    <row r="98" spans="1:10" ht="26.25" x14ac:dyDescent="0.25">
      <c r="A98" s="163"/>
      <c r="B98" s="164">
        <v>45</v>
      </c>
      <c r="C98" s="164"/>
      <c r="D98" s="164"/>
      <c r="E98" s="167" t="s">
        <v>170</v>
      </c>
      <c r="F98" s="165">
        <f>F99</f>
        <v>0</v>
      </c>
      <c r="G98" s="165">
        <v>4588.43</v>
      </c>
      <c r="H98" s="165">
        <v>4588.43</v>
      </c>
      <c r="I98" s="165">
        <f t="shared" si="10"/>
        <v>100</v>
      </c>
      <c r="J98" s="166" t="s">
        <v>104</v>
      </c>
    </row>
    <row r="99" spans="1:10" x14ac:dyDescent="0.25">
      <c r="A99" s="161"/>
      <c r="B99" s="161"/>
      <c r="C99" s="124">
        <v>451</v>
      </c>
      <c r="D99" s="161"/>
      <c r="E99" s="73" t="s">
        <v>165</v>
      </c>
      <c r="F99" s="125">
        <f>F100</f>
        <v>0</v>
      </c>
      <c r="G99" s="125"/>
      <c r="H99" s="125">
        <f t="shared" ref="H99:I99" si="25">H100</f>
        <v>4588.43</v>
      </c>
      <c r="I99" s="162" t="str">
        <f t="shared" si="25"/>
        <v>-</v>
      </c>
      <c r="J99" s="162" t="s">
        <v>104</v>
      </c>
    </row>
    <row r="100" spans="1:10" x14ac:dyDescent="0.25">
      <c r="A100" s="160"/>
      <c r="B100" s="160"/>
      <c r="C100" s="160"/>
      <c r="D100" s="121">
        <v>4511</v>
      </c>
      <c r="E100" s="74" t="s">
        <v>165</v>
      </c>
      <c r="F100" s="122">
        <v>0</v>
      </c>
      <c r="G100" s="122"/>
      <c r="H100" s="122">
        <v>4588.43</v>
      </c>
      <c r="I100" s="133" t="s">
        <v>104</v>
      </c>
      <c r="J100" s="133" t="s">
        <v>104</v>
      </c>
    </row>
    <row r="101" spans="1:10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</row>
  </sheetData>
  <mergeCells count="5">
    <mergeCell ref="A1:J1"/>
    <mergeCell ref="A3:J3"/>
    <mergeCell ref="A5:J5"/>
    <mergeCell ref="A7:J7"/>
    <mergeCell ref="A37:J37"/>
  </mergeCells>
  <pageMargins left="0.7" right="0.7" top="0.75" bottom="0.75" header="0.3" footer="0.3"/>
  <pageSetup paperSize="9" scale="61" fitToHeight="0" orientation="landscape" r:id="rId1"/>
  <rowBreaks count="2" manualBreakCount="2">
    <brk id="36" max="9" man="1"/>
    <brk id="8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9"/>
  <sheetViews>
    <sheetView topLeftCell="A4" zoomScaleNormal="100" workbookViewId="0">
      <selection activeCell="A2" sqref="A2"/>
    </sheetView>
  </sheetViews>
  <sheetFormatPr defaultRowHeight="15" x14ac:dyDescent="0.25"/>
  <cols>
    <col min="1" max="1" width="35.7109375" customWidth="1"/>
    <col min="2" max="4" width="28.7109375" customWidth="1"/>
    <col min="5" max="6" width="24.7109375" customWidth="1"/>
  </cols>
  <sheetData>
    <row r="1" spans="1:8" ht="42" customHeight="1" x14ac:dyDescent="0.25">
      <c r="A1" s="188" t="s">
        <v>191</v>
      </c>
      <c r="B1" s="188"/>
      <c r="C1" s="188"/>
      <c r="D1" s="188"/>
      <c r="E1" s="188"/>
      <c r="F1" s="188"/>
      <c r="G1" s="3"/>
      <c r="H1" s="3"/>
    </row>
    <row r="2" spans="1:8" ht="18" x14ac:dyDescent="0.25">
      <c r="A2" s="64"/>
      <c r="B2" s="64"/>
      <c r="C2" s="64"/>
      <c r="D2" s="64"/>
      <c r="E2" s="64"/>
      <c r="F2" s="64"/>
    </row>
    <row r="3" spans="1:8" ht="15.75" x14ac:dyDescent="0.25">
      <c r="A3" s="207" t="s">
        <v>20</v>
      </c>
      <c r="B3" s="207"/>
      <c r="C3" s="207"/>
      <c r="D3" s="207"/>
      <c r="E3" s="207"/>
      <c r="F3" s="207"/>
    </row>
    <row r="4" spans="1:8" ht="18" x14ac:dyDescent="0.25">
      <c r="B4" s="64"/>
      <c r="C4" s="64"/>
      <c r="D4" s="64"/>
      <c r="E4" s="65"/>
      <c r="F4" s="65"/>
    </row>
    <row r="5" spans="1:8" ht="15.75" x14ac:dyDescent="0.25">
      <c r="A5" s="207" t="s">
        <v>6</v>
      </c>
      <c r="B5" s="207"/>
      <c r="C5" s="207"/>
      <c r="D5" s="207"/>
      <c r="E5" s="207"/>
      <c r="F5" s="207"/>
    </row>
    <row r="6" spans="1:8" ht="18" x14ac:dyDescent="0.25">
      <c r="A6" s="64"/>
      <c r="B6" s="64"/>
      <c r="C6" s="64"/>
      <c r="D6" s="64"/>
      <c r="E6" s="65"/>
      <c r="F6" s="65"/>
    </row>
    <row r="7" spans="1:8" ht="15.75" x14ac:dyDescent="0.25">
      <c r="A7" s="207" t="s">
        <v>67</v>
      </c>
      <c r="B7" s="207"/>
      <c r="C7" s="207"/>
      <c r="D7" s="207"/>
      <c r="E7" s="207"/>
      <c r="F7" s="207"/>
    </row>
    <row r="8" spans="1:8" ht="18" x14ac:dyDescent="0.25">
      <c r="A8" s="64"/>
      <c r="B8" s="64"/>
      <c r="C8" s="64"/>
      <c r="D8" s="64"/>
      <c r="E8" s="65"/>
      <c r="F8" s="65"/>
    </row>
    <row r="9" spans="1:8" ht="24" x14ac:dyDescent="0.25">
      <c r="A9" s="66" t="s">
        <v>68</v>
      </c>
      <c r="B9" s="51" t="s">
        <v>180</v>
      </c>
      <c r="C9" s="50" t="s">
        <v>53</v>
      </c>
      <c r="D9" s="50" t="s">
        <v>181</v>
      </c>
      <c r="E9" s="50" t="s">
        <v>102</v>
      </c>
      <c r="F9" s="50" t="s">
        <v>101</v>
      </c>
    </row>
    <row r="10" spans="1:8" x14ac:dyDescent="0.25">
      <c r="A10" s="94" t="s">
        <v>0</v>
      </c>
      <c r="B10" s="95">
        <f>B11+B13+B15+B17+B19</f>
        <v>971629.4</v>
      </c>
      <c r="C10" s="95">
        <f t="shared" ref="C10:D10" si="0">C11+C13+C15+C17+C19</f>
        <v>1178135.73</v>
      </c>
      <c r="D10" s="95">
        <f t="shared" si="0"/>
        <v>1167054.8</v>
      </c>
      <c r="E10" s="95">
        <f>(D10/C10)*100</f>
        <v>99.059452173647273</v>
      </c>
      <c r="F10" s="95">
        <f>(D10/B10)*100</f>
        <v>120.11316248767277</v>
      </c>
    </row>
    <row r="11" spans="1:8" x14ac:dyDescent="0.25">
      <c r="A11" s="96" t="s">
        <v>69</v>
      </c>
      <c r="B11" s="97">
        <f>B12</f>
        <v>62066.25</v>
      </c>
      <c r="C11" s="97">
        <f t="shared" ref="C11:D11" si="1">C12</f>
        <v>50477</v>
      </c>
      <c r="D11" s="97">
        <f t="shared" si="1"/>
        <v>50477</v>
      </c>
      <c r="E11" s="97">
        <f t="shared" ref="E11:E23" si="2">(D11/C11)*100</f>
        <v>100</v>
      </c>
      <c r="F11" s="97">
        <f t="shared" ref="F11:F23" si="3">(D11/B11)*100</f>
        <v>81.327613638652252</v>
      </c>
    </row>
    <row r="12" spans="1:8" x14ac:dyDescent="0.25">
      <c r="A12" s="53" t="s">
        <v>70</v>
      </c>
      <c r="B12" s="54">
        <v>62066.25</v>
      </c>
      <c r="C12" s="54">
        <v>50477</v>
      </c>
      <c r="D12" s="54">
        <v>50477</v>
      </c>
      <c r="E12" s="54">
        <f t="shared" si="2"/>
        <v>100</v>
      </c>
      <c r="F12" s="54">
        <f t="shared" si="3"/>
        <v>81.327613638652252</v>
      </c>
    </row>
    <row r="13" spans="1:8" x14ac:dyDescent="0.25">
      <c r="A13" s="98" t="s">
        <v>76</v>
      </c>
      <c r="B13" s="32">
        <f>B14</f>
        <v>15.37</v>
      </c>
      <c r="C13" s="32">
        <f t="shared" ref="C13:D13" si="4">C14</f>
        <v>60</v>
      </c>
      <c r="D13" s="32">
        <f t="shared" si="4"/>
        <v>51.92</v>
      </c>
      <c r="E13" s="32">
        <f t="shared" si="2"/>
        <v>86.533333333333346</v>
      </c>
      <c r="F13" s="32">
        <f t="shared" si="3"/>
        <v>337.80091086532207</v>
      </c>
    </row>
    <row r="14" spans="1:8" x14ac:dyDescent="0.25">
      <c r="A14" s="53" t="s">
        <v>77</v>
      </c>
      <c r="B14" s="55">
        <v>15.37</v>
      </c>
      <c r="C14" s="54">
        <v>60</v>
      </c>
      <c r="D14" s="54">
        <v>51.92</v>
      </c>
      <c r="E14" s="58">
        <f t="shared" si="2"/>
        <v>86.533333333333346</v>
      </c>
      <c r="F14" s="54">
        <f t="shared" si="3"/>
        <v>337.80091086532207</v>
      </c>
    </row>
    <row r="15" spans="1:8" x14ac:dyDescent="0.25">
      <c r="A15" s="99" t="s">
        <v>71</v>
      </c>
      <c r="B15" s="100">
        <f>B16</f>
        <v>85809.62</v>
      </c>
      <c r="C15" s="100">
        <f t="shared" ref="C15:D15" si="5">C16</f>
        <v>95000</v>
      </c>
      <c r="D15" s="100">
        <f t="shared" si="5"/>
        <v>100420</v>
      </c>
      <c r="E15" s="100">
        <f t="shared" si="2"/>
        <v>105.70526315789475</v>
      </c>
      <c r="F15" s="100">
        <f t="shared" si="3"/>
        <v>117.0265058859368</v>
      </c>
    </row>
    <row r="16" spans="1:8" ht="25.5" x14ac:dyDescent="0.25">
      <c r="A16" s="75" t="s">
        <v>87</v>
      </c>
      <c r="B16" s="55">
        <v>85809.62</v>
      </c>
      <c r="C16" s="54">
        <v>95000</v>
      </c>
      <c r="D16" s="54">
        <v>100420</v>
      </c>
      <c r="E16" s="54">
        <f t="shared" si="2"/>
        <v>105.70526315789475</v>
      </c>
      <c r="F16" s="54">
        <f t="shared" si="3"/>
        <v>117.0265058859368</v>
      </c>
    </row>
    <row r="17" spans="1:6" x14ac:dyDescent="0.25">
      <c r="A17" s="101" t="s">
        <v>73</v>
      </c>
      <c r="B17" s="100">
        <f>B18</f>
        <v>821094.24</v>
      </c>
      <c r="C17" s="100">
        <f t="shared" ref="C17:D17" si="6">C18</f>
        <v>1032598.73</v>
      </c>
      <c r="D17" s="100">
        <f t="shared" si="6"/>
        <v>1015705.88</v>
      </c>
      <c r="E17" s="100">
        <f t="shared" si="2"/>
        <v>98.364045053590175</v>
      </c>
      <c r="F17" s="100">
        <f t="shared" si="3"/>
        <v>123.70149862456714</v>
      </c>
    </row>
    <row r="18" spans="1:6" x14ac:dyDescent="0.25">
      <c r="A18" s="53" t="s">
        <v>74</v>
      </c>
      <c r="B18" s="55">
        <v>821094.24</v>
      </c>
      <c r="C18" s="54">
        <v>1032598.73</v>
      </c>
      <c r="D18" s="54">
        <v>1015705.88</v>
      </c>
      <c r="E18" s="54">
        <f t="shared" si="2"/>
        <v>98.364045053590175</v>
      </c>
      <c r="F18" s="76">
        <f t="shared" si="3"/>
        <v>123.70149862456714</v>
      </c>
    </row>
    <row r="19" spans="1:6" x14ac:dyDescent="0.25">
      <c r="A19" s="101" t="s">
        <v>84</v>
      </c>
      <c r="B19" s="100">
        <f>B20</f>
        <v>2643.92</v>
      </c>
      <c r="C19" s="100">
        <f t="shared" ref="C19:D19" si="7">C20</f>
        <v>0</v>
      </c>
      <c r="D19" s="100">
        <f t="shared" si="7"/>
        <v>400</v>
      </c>
      <c r="E19" s="100">
        <v>0</v>
      </c>
      <c r="F19" s="100">
        <f t="shared" si="3"/>
        <v>15.129050803352598</v>
      </c>
    </row>
    <row r="20" spans="1:6" x14ac:dyDescent="0.25">
      <c r="A20" s="53" t="s">
        <v>85</v>
      </c>
      <c r="B20" s="55">
        <v>2643.92</v>
      </c>
      <c r="C20" s="54">
        <v>0</v>
      </c>
      <c r="D20" s="54">
        <v>400</v>
      </c>
      <c r="E20" s="54">
        <v>0</v>
      </c>
      <c r="F20" s="76">
        <f t="shared" si="3"/>
        <v>15.129050803352598</v>
      </c>
    </row>
    <row r="21" spans="1:6" x14ac:dyDescent="0.25">
      <c r="A21" s="94" t="s">
        <v>86</v>
      </c>
      <c r="B21" s="102">
        <f>B22+B23</f>
        <v>13726.669999999998</v>
      </c>
      <c r="C21" s="102">
        <f t="shared" ref="C21:D21" si="8">C22+C23</f>
        <v>40407.75</v>
      </c>
      <c r="D21" s="102">
        <f t="shared" si="8"/>
        <v>40407.75</v>
      </c>
      <c r="E21" s="102">
        <f t="shared" si="2"/>
        <v>100</v>
      </c>
      <c r="F21" s="102">
        <f t="shared" si="3"/>
        <v>294.37401787906322</v>
      </c>
    </row>
    <row r="22" spans="1:6" x14ac:dyDescent="0.25">
      <c r="A22" s="75" t="s">
        <v>72</v>
      </c>
      <c r="B22" s="55">
        <v>14843.71</v>
      </c>
      <c r="C22" s="55">
        <v>42418.48</v>
      </c>
      <c r="D22" s="55">
        <v>42418.48</v>
      </c>
      <c r="E22" s="55">
        <f t="shared" si="2"/>
        <v>100</v>
      </c>
      <c r="F22" s="55">
        <f t="shared" si="3"/>
        <v>285.76737217312927</v>
      </c>
    </row>
    <row r="23" spans="1:6" x14ac:dyDescent="0.25">
      <c r="A23" s="53" t="s">
        <v>74</v>
      </c>
      <c r="B23" s="77">
        <v>-1117.04</v>
      </c>
      <c r="C23" s="78">
        <v>-2010.73</v>
      </c>
      <c r="D23" s="78">
        <v>-2010.73</v>
      </c>
      <c r="E23" s="54">
        <f t="shared" si="2"/>
        <v>100</v>
      </c>
      <c r="F23" s="76">
        <f t="shared" si="3"/>
        <v>180.00519229391963</v>
      </c>
    </row>
    <row r="26" spans="1:6" ht="15.75" x14ac:dyDescent="0.25">
      <c r="A26" s="207" t="s">
        <v>75</v>
      </c>
      <c r="B26" s="207"/>
      <c r="C26" s="207"/>
      <c r="D26" s="207"/>
      <c r="E26" s="207"/>
      <c r="F26" s="207"/>
    </row>
    <row r="27" spans="1:6" ht="18" x14ac:dyDescent="0.25">
      <c r="A27" s="64"/>
      <c r="B27" s="64"/>
      <c r="C27" s="64"/>
      <c r="D27" s="64"/>
      <c r="E27" s="65"/>
      <c r="F27" s="65"/>
    </row>
    <row r="28" spans="1:6" ht="24" x14ac:dyDescent="0.25">
      <c r="A28" s="66" t="s">
        <v>68</v>
      </c>
      <c r="B28" s="51" t="s">
        <v>180</v>
      </c>
      <c r="C28" s="50" t="s">
        <v>53</v>
      </c>
      <c r="D28" s="50" t="s">
        <v>181</v>
      </c>
      <c r="E28" s="50" t="s">
        <v>102</v>
      </c>
      <c r="F28" s="50" t="s">
        <v>101</v>
      </c>
    </row>
    <row r="29" spans="1:6" x14ac:dyDescent="0.25">
      <c r="A29" s="94" t="s">
        <v>1</v>
      </c>
      <c r="B29" s="95">
        <f>B30+B32+B34+B36+B38</f>
        <v>944984.78000000014</v>
      </c>
      <c r="C29" s="95">
        <f t="shared" ref="C29:D29" si="9">C30+C32+C34+C36+C38</f>
        <v>1218543.48</v>
      </c>
      <c r="D29" s="95">
        <f t="shared" si="9"/>
        <v>1144113.6800000002</v>
      </c>
      <c r="E29" s="95">
        <f t="shared" ref="E29:E37" si="10">(D29/C29)*100</f>
        <v>93.891904456294014</v>
      </c>
      <c r="F29" s="95">
        <f t="shared" ref="F29:F39" si="11">(D29/B29)*100</f>
        <v>121.07218065459213</v>
      </c>
    </row>
    <row r="30" spans="1:6" x14ac:dyDescent="0.25">
      <c r="A30" s="96" t="s">
        <v>69</v>
      </c>
      <c r="B30" s="97">
        <f>B31</f>
        <v>62066.25</v>
      </c>
      <c r="C30" s="97">
        <f t="shared" ref="C30:D30" si="12">C31</f>
        <v>50477</v>
      </c>
      <c r="D30" s="97">
        <f t="shared" si="12"/>
        <v>50477</v>
      </c>
      <c r="E30" s="97">
        <f t="shared" si="10"/>
        <v>100</v>
      </c>
      <c r="F30" s="97">
        <f t="shared" si="11"/>
        <v>81.327613638652252</v>
      </c>
    </row>
    <row r="31" spans="1:6" x14ac:dyDescent="0.25">
      <c r="A31" s="53" t="s">
        <v>70</v>
      </c>
      <c r="B31" s="54">
        <v>62066.25</v>
      </c>
      <c r="C31" s="54">
        <v>50477</v>
      </c>
      <c r="D31" s="54">
        <v>50477</v>
      </c>
      <c r="E31" s="54">
        <f t="shared" si="10"/>
        <v>100</v>
      </c>
      <c r="F31" s="54">
        <f t="shared" si="11"/>
        <v>81.327613638652252</v>
      </c>
    </row>
    <row r="32" spans="1:6" x14ac:dyDescent="0.25">
      <c r="A32" s="98" t="s">
        <v>76</v>
      </c>
      <c r="B32" s="32">
        <f>B33</f>
        <v>15.37</v>
      </c>
      <c r="C32" s="32">
        <f t="shared" ref="C32:D32" si="13">C33</f>
        <v>60</v>
      </c>
      <c r="D32" s="32">
        <f t="shared" si="13"/>
        <v>51.92</v>
      </c>
      <c r="E32" s="32">
        <f t="shared" si="10"/>
        <v>86.533333333333346</v>
      </c>
      <c r="F32" s="32">
        <f t="shared" si="11"/>
        <v>337.80091086532207</v>
      </c>
    </row>
    <row r="33" spans="1:6" x14ac:dyDescent="0.25">
      <c r="A33" s="53" t="s">
        <v>77</v>
      </c>
      <c r="B33" s="55">
        <v>15.37</v>
      </c>
      <c r="C33" s="54">
        <v>60</v>
      </c>
      <c r="D33" s="54">
        <v>51.92</v>
      </c>
      <c r="E33" s="54">
        <f t="shared" si="10"/>
        <v>86.533333333333346</v>
      </c>
      <c r="F33" s="54">
        <f t="shared" si="11"/>
        <v>337.80091086532207</v>
      </c>
    </row>
    <row r="34" spans="1:6" x14ac:dyDescent="0.25">
      <c r="A34" s="99" t="s">
        <v>71</v>
      </c>
      <c r="B34" s="100">
        <f>B35</f>
        <v>58271.31</v>
      </c>
      <c r="C34" s="100">
        <f t="shared" ref="C34:D34" si="14">C35</f>
        <v>137418.48000000001</v>
      </c>
      <c r="D34" s="100">
        <f t="shared" si="14"/>
        <v>78378.210000000006</v>
      </c>
      <c r="E34" s="100">
        <f t="shared" si="10"/>
        <v>57.036149723094013</v>
      </c>
      <c r="F34" s="100">
        <f t="shared" si="11"/>
        <v>134.50565981784177</v>
      </c>
    </row>
    <row r="35" spans="1:6" x14ac:dyDescent="0.25">
      <c r="A35" s="75" t="s">
        <v>72</v>
      </c>
      <c r="B35" s="55">
        <v>58271.31</v>
      </c>
      <c r="C35" s="54">
        <v>137418.48000000001</v>
      </c>
      <c r="D35" s="54">
        <v>78378.210000000006</v>
      </c>
      <c r="E35" s="54">
        <f t="shared" si="10"/>
        <v>57.036149723094013</v>
      </c>
      <c r="F35" s="54">
        <f t="shared" si="11"/>
        <v>134.50565981784177</v>
      </c>
    </row>
    <row r="36" spans="1:6" x14ac:dyDescent="0.25">
      <c r="A36" s="101" t="s">
        <v>73</v>
      </c>
      <c r="B36" s="100">
        <f>B37</f>
        <v>821987.93</v>
      </c>
      <c r="C36" s="100">
        <f t="shared" ref="C36:D36" si="15">C37</f>
        <v>1030588</v>
      </c>
      <c r="D36" s="100">
        <f t="shared" si="15"/>
        <v>1014806.55</v>
      </c>
      <c r="E36" s="100">
        <f t="shared" si="10"/>
        <v>98.46869457047822</v>
      </c>
      <c r="F36" s="100">
        <f t="shared" si="11"/>
        <v>123.45759748564677</v>
      </c>
    </row>
    <row r="37" spans="1:6" x14ac:dyDescent="0.25">
      <c r="A37" s="53" t="s">
        <v>74</v>
      </c>
      <c r="B37" s="55">
        <v>821987.93</v>
      </c>
      <c r="C37" s="54">
        <v>1030588</v>
      </c>
      <c r="D37" s="54">
        <v>1014806.55</v>
      </c>
      <c r="E37" s="54">
        <f t="shared" si="10"/>
        <v>98.46869457047822</v>
      </c>
      <c r="F37" s="76">
        <f t="shared" si="11"/>
        <v>123.45759748564677</v>
      </c>
    </row>
    <row r="38" spans="1:6" x14ac:dyDescent="0.25">
      <c r="A38" s="101" t="s">
        <v>84</v>
      </c>
      <c r="B38" s="100">
        <f>B39</f>
        <v>2643.92</v>
      </c>
      <c r="C38" s="100">
        <f t="shared" ref="C38:D38" si="16">C39</f>
        <v>0</v>
      </c>
      <c r="D38" s="100">
        <f t="shared" si="16"/>
        <v>400</v>
      </c>
      <c r="E38" s="100">
        <v>0</v>
      </c>
      <c r="F38" s="100">
        <f t="shared" si="11"/>
        <v>15.129050803352598</v>
      </c>
    </row>
    <row r="39" spans="1:6" x14ac:dyDescent="0.25">
      <c r="A39" s="53" t="s">
        <v>85</v>
      </c>
      <c r="B39" s="55">
        <v>2643.92</v>
      </c>
      <c r="C39" s="54">
        <v>0</v>
      </c>
      <c r="D39" s="54">
        <v>400</v>
      </c>
      <c r="E39" s="54">
        <v>0</v>
      </c>
      <c r="F39" s="76">
        <f t="shared" si="11"/>
        <v>15.129050803352598</v>
      </c>
    </row>
  </sheetData>
  <mergeCells count="5">
    <mergeCell ref="A1:F1"/>
    <mergeCell ref="A3:F3"/>
    <mergeCell ref="A5:F5"/>
    <mergeCell ref="A7:F7"/>
    <mergeCell ref="A26:F26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6"/>
  <sheetViews>
    <sheetView zoomScaleNormal="100" workbookViewId="0">
      <selection activeCell="A2" sqref="A2"/>
    </sheetView>
  </sheetViews>
  <sheetFormatPr defaultRowHeight="15" x14ac:dyDescent="0.25"/>
  <cols>
    <col min="1" max="1" width="40.7109375" customWidth="1"/>
    <col min="2" max="2" width="28.7109375" customWidth="1"/>
    <col min="3" max="3" width="28.85546875" customWidth="1"/>
    <col min="4" max="4" width="28.7109375" customWidth="1"/>
    <col min="5" max="6" width="24.7109375" customWidth="1"/>
  </cols>
  <sheetData>
    <row r="1" spans="1:10" ht="42" customHeight="1" x14ac:dyDescent="0.25">
      <c r="A1" s="188" t="s">
        <v>190</v>
      </c>
      <c r="B1" s="188"/>
      <c r="C1" s="188"/>
      <c r="D1" s="188"/>
      <c r="E1" s="188"/>
      <c r="F1" s="188"/>
      <c r="G1" s="7"/>
      <c r="H1" s="7"/>
      <c r="I1" s="7"/>
      <c r="J1" s="7"/>
    </row>
    <row r="2" spans="1:10" ht="18" customHeight="1" x14ac:dyDescent="0.25">
      <c r="A2" s="1"/>
      <c r="B2" s="1"/>
      <c r="C2" s="1"/>
      <c r="D2" s="1"/>
      <c r="E2" s="1"/>
      <c r="F2" s="1"/>
      <c r="G2" s="6"/>
      <c r="H2" s="6"/>
      <c r="I2" s="6"/>
      <c r="J2" s="6"/>
    </row>
    <row r="3" spans="1:10" ht="15.75" x14ac:dyDescent="0.25">
      <c r="A3" s="188" t="s">
        <v>20</v>
      </c>
      <c r="B3" s="188"/>
      <c r="C3" s="188"/>
      <c r="D3" s="188"/>
      <c r="E3" s="189"/>
      <c r="F3" s="189"/>
      <c r="G3" s="6"/>
      <c r="H3" s="6"/>
      <c r="I3" s="6"/>
      <c r="J3" s="6"/>
    </row>
    <row r="4" spans="1:10" ht="18" x14ac:dyDescent="0.25">
      <c r="A4" s="1"/>
      <c r="B4" s="1"/>
      <c r="C4" s="1"/>
      <c r="D4" s="1"/>
      <c r="E4" s="2"/>
      <c r="F4" s="2"/>
      <c r="G4" s="6"/>
      <c r="H4" s="6"/>
      <c r="I4" s="6"/>
      <c r="J4" s="6"/>
    </row>
    <row r="5" spans="1:10" ht="18" customHeight="1" x14ac:dyDescent="0.25">
      <c r="A5" s="188" t="s">
        <v>6</v>
      </c>
      <c r="B5" s="190"/>
      <c r="C5" s="190"/>
      <c r="D5" s="190"/>
      <c r="E5" s="190"/>
      <c r="F5" s="190"/>
      <c r="G5" s="6"/>
      <c r="H5" s="6"/>
      <c r="I5" s="6"/>
      <c r="J5" s="6"/>
    </row>
    <row r="6" spans="1:10" ht="18" x14ac:dyDescent="0.25">
      <c r="A6" s="1"/>
      <c r="B6" s="1"/>
      <c r="C6" s="1"/>
      <c r="D6" s="1"/>
      <c r="E6" s="2"/>
      <c r="F6" s="2"/>
      <c r="G6" s="6"/>
      <c r="H6" s="6"/>
      <c r="I6" s="6"/>
      <c r="J6" s="6"/>
    </row>
    <row r="7" spans="1:10" x14ac:dyDescent="0.25">
      <c r="A7" s="188" t="s">
        <v>15</v>
      </c>
      <c r="B7" s="214"/>
      <c r="C7" s="214"/>
      <c r="D7" s="214"/>
      <c r="E7" s="214"/>
      <c r="F7" s="214"/>
      <c r="G7" s="6"/>
      <c r="H7" s="6"/>
      <c r="I7" s="6"/>
      <c r="J7" s="6"/>
    </row>
    <row r="8" spans="1:10" ht="18" x14ac:dyDescent="0.25">
      <c r="A8" s="1"/>
      <c r="B8" s="1"/>
      <c r="C8" s="1"/>
      <c r="D8" s="1"/>
      <c r="E8" s="2"/>
      <c r="F8" s="2"/>
      <c r="G8" s="6"/>
      <c r="H8" s="6"/>
      <c r="I8" s="6"/>
      <c r="J8" s="6"/>
    </row>
    <row r="9" spans="1:10" ht="24" x14ac:dyDescent="0.25">
      <c r="A9" s="66" t="s">
        <v>68</v>
      </c>
      <c r="B9" s="67" t="s">
        <v>180</v>
      </c>
      <c r="C9" s="50" t="s">
        <v>53</v>
      </c>
      <c r="D9" s="50" t="s">
        <v>181</v>
      </c>
      <c r="E9" s="50" t="s">
        <v>102</v>
      </c>
      <c r="F9" s="50" t="s">
        <v>101</v>
      </c>
    </row>
    <row r="10" spans="1:10" ht="15.75" customHeight="1" x14ac:dyDescent="0.25">
      <c r="A10" s="92" t="s">
        <v>16</v>
      </c>
      <c r="B10" s="102">
        <f>B11</f>
        <v>944984.78</v>
      </c>
      <c r="C10" s="102">
        <f t="shared" ref="C10:D10" si="0">C11</f>
        <v>1218543.48</v>
      </c>
      <c r="D10" s="102">
        <f t="shared" si="0"/>
        <v>1144113.68</v>
      </c>
      <c r="E10" s="102">
        <f>(D10/C10)*100</f>
        <v>93.891904456294</v>
      </c>
      <c r="F10" s="102">
        <f>(D10/B10)*100</f>
        <v>121.0721806545921</v>
      </c>
    </row>
    <row r="11" spans="1:10" x14ac:dyDescent="0.25">
      <c r="A11" s="91" t="s">
        <v>36</v>
      </c>
      <c r="B11" s="100">
        <f>B12</f>
        <v>944984.78</v>
      </c>
      <c r="C11" s="100">
        <f t="shared" ref="C11:D11" si="1">C12</f>
        <v>1218543.48</v>
      </c>
      <c r="D11" s="100">
        <f t="shared" si="1"/>
        <v>1144113.68</v>
      </c>
      <c r="E11" s="100">
        <f t="shared" ref="E11:E12" si="2">(D11/C11)*100</f>
        <v>93.891904456294</v>
      </c>
      <c r="F11" s="100">
        <f t="shared" ref="F11:F12" si="3">(D11/B11)*100</f>
        <v>121.0721806545921</v>
      </c>
    </row>
    <row r="12" spans="1:10" x14ac:dyDescent="0.25">
      <c r="A12" s="56" t="s">
        <v>37</v>
      </c>
      <c r="B12" s="55">
        <v>944984.78</v>
      </c>
      <c r="C12" s="55">
        <v>1218543.48</v>
      </c>
      <c r="D12" s="55">
        <v>1144113.68</v>
      </c>
      <c r="E12" s="55">
        <f t="shared" si="2"/>
        <v>93.891904456294</v>
      </c>
      <c r="F12" s="55">
        <f t="shared" si="3"/>
        <v>121.0721806545921</v>
      </c>
    </row>
    <row r="13" spans="1:10" x14ac:dyDescent="0.25">
      <c r="A13" s="103" t="s">
        <v>38</v>
      </c>
      <c r="B13" s="100">
        <v>0</v>
      </c>
      <c r="C13" s="32">
        <v>0</v>
      </c>
      <c r="D13" s="32">
        <v>0</v>
      </c>
      <c r="E13" s="32" t="s">
        <v>104</v>
      </c>
      <c r="F13" s="104" t="s">
        <v>104</v>
      </c>
    </row>
    <row r="14" spans="1:10" x14ac:dyDescent="0.25">
      <c r="A14" s="43"/>
      <c r="B14" s="43"/>
      <c r="C14" s="43"/>
      <c r="D14" s="43"/>
      <c r="E14" s="43"/>
      <c r="F14" s="43"/>
    </row>
    <row r="15" spans="1:10" x14ac:dyDescent="0.25">
      <c r="A15" s="43"/>
      <c r="B15" s="43"/>
      <c r="C15" s="43"/>
      <c r="D15" s="43"/>
      <c r="E15" s="43"/>
      <c r="F15" s="43"/>
    </row>
    <row r="16" spans="1:10" x14ac:dyDescent="0.25">
      <c r="A16" s="43"/>
      <c r="B16" s="43"/>
      <c r="C16" s="43"/>
      <c r="D16" s="43"/>
      <c r="E16" s="43"/>
      <c r="F16" s="43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4"/>
  <sheetViews>
    <sheetView workbookViewId="0">
      <selection activeCell="D20" sqref="D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7.42578125" customWidth="1"/>
    <col min="4" max="8" width="25.28515625" customWidth="1"/>
  </cols>
  <sheetData>
    <row r="1" spans="1:9" ht="42" customHeight="1" x14ac:dyDescent="0.25">
      <c r="A1" s="188" t="s">
        <v>190</v>
      </c>
      <c r="B1" s="188"/>
      <c r="C1" s="188"/>
      <c r="D1" s="188"/>
      <c r="E1" s="188"/>
      <c r="F1" s="188"/>
      <c r="G1" s="188"/>
      <c r="H1" s="188"/>
      <c r="I1" s="3"/>
    </row>
    <row r="2" spans="1:9" ht="18" customHeight="1" x14ac:dyDescent="0.25">
      <c r="A2" s="1"/>
      <c r="B2" s="1"/>
      <c r="C2" s="1"/>
      <c r="D2" s="1"/>
      <c r="E2" s="1"/>
      <c r="F2" s="1"/>
      <c r="G2" s="1"/>
      <c r="H2" s="1"/>
    </row>
    <row r="3" spans="1:9" ht="15.75" x14ac:dyDescent="0.25">
      <c r="A3" s="188" t="s">
        <v>20</v>
      </c>
      <c r="B3" s="188"/>
      <c r="C3" s="188"/>
      <c r="D3" s="188"/>
      <c r="E3" s="188"/>
      <c r="F3" s="188"/>
      <c r="G3" s="189"/>
      <c r="H3" s="189"/>
    </row>
    <row r="4" spans="1:9" ht="18" x14ac:dyDescent="0.25">
      <c r="A4" s="1"/>
      <c r="B4" s="1"/>
      <c r="C4" s="1"/>
      <c r="D4" s="1"/>
      <c r="E4" s="1"/>
      <c r="F4" s="1"/>
      <c r="G4" s="2"/>
      <c r="H4" s="2"/>
    </row>
    <row r="5" spans="1:9" ht="18" customHeight="1" x14ac:dyDescent="0.25">
      <c r="A5" s="188" t="s">
        <v>88</v>
      </c>
      <c r="B5" s="190"/>
      <c r="C5" s="190"/>
      <c r="D5" s="190"/>
      <c r="E5" s="190"/>
      <c r="F5" s="190"/>
      <c r="G5" s="190"/>
      <c r="H5" s="190"/>
    </row>
    <row r="6" spans="1:9" ht="18" x14ac:dyDescent="0.25">
      <c r="A6" s="1"/>
      <c r="B6" s="1"/>
      <c r="C6" s="1"/>
      <c r="D6" s="1"/>
      <c r="E6" s="1"/>
      <c r="F6" s="1"/>
      <c r="G6" s="2"/>
      <c r="H6" s="2"/>
    </row>
    <row r="7" spans="1:9" ht="24" x14ac:dyDescent="0.25">
      <c r="A7" s="50" t="s">
        <v>7</v>
      </c>
      <c r="B7" s="51" t="s">
        <v>8</v>
      </c>
      <c r="C7" s="51" t="s">
        <v>32</v>
      </c>
      <c r="D7" s="67" t="s">
        <v>180</v>
      </c>
      <c r="E7" s="50" t="s">
        <v>53</v>
      </c>
      <c r="F7" s="50" t="s">
        <v>181</v>
      </c>
      <c r="G7" s="50" t="s">
        <v>102</v>
      </c>
      <c r="H7" s="50" t="s">
        <v>101</v>
      </c>
    </row>
    <row r="8" spans="1:9" s="80" customFormat="1" x14ac:dyDescent="0.25">
      <c r="A8" s="87"/>
      <c r="B8" s="88"/>
      <c r="C8" s="89" t="s">
        <v>79</v>
      </c>
      <c r="D8" s="90">
        <f>D9</f>
        <v>0</v>
      </c>
      <c r="E8" s="90">
        <f t="shared" ref="E8:F8" si="0">E9</f>
        <v>0</v>
      </c>
      <c r="F8" s="90">
        <f t="shared" si="0"/>
        <v>0</v>
      </c>
      <c r="G8" s="90" t="s">
        <v>104</v>
      </c>
      <c r="H8" s="90" t="s">
        <v>104</v>
      </c>
    </row>
    <row r="9" spans="1:9" ht="25.5" x14ac:dyDescent="0.25">
      <c r="A9" s="91">
        <v>8</v>
      </c>
      <c r="B9" s="91"/>
      <c r="C9" s="91" t="s">
        <v>17</v>
      </c>
      <c r="D9" s="100">
        <v>0</v>
      </c>
      <c r="E9" s="32">
        <v>0</v>
      </c>
      <c r="F9" s="32">
        <v>0</v>
      </c>
      <c r="G9" s="32" t="s">
        <v>104</v>
      </c>
      <c r="H9" s="32" t="s">
        <v>104</v>
      </c>
    </row>
    <row r="10" spans="1:9" x14ac:dyDescent="0.25">
      <c r="A10" s="70"/>
      <c r="B10" s="56">
        <v>84</v>
      </c>
      <c r="C10" s="56" t="s">
        <v>24</v>
      </c>
      <c r="D10" s="55">
        <v>0</v>
      </c>
      <c r="E10" s="54">
        <v>0</v>
      </c>
      <c r="F10" s="54">
        <v>0</v>
      </c>
      <c r="G10" s="54" t="s">
        <v>104</v>
      </c>
      <c r="H10" s="54" t="s">
        <v>104</v>
      </c>
    </row>
    <row r="11" spans="1:9" x14ac:dyDescent="0.25">
      <c r="A11" s="92"/>
      <c r="B11" s="105"/>
      <c r="C11" s="92" t="s">
        <v>80</v>
      </c>
      <c r="D11" s="102">
        <f>D12</f>
        <v>0</v>
      </c>
      <c r="E11" s="102">
        <f t="shared" ref="E11:F11" si="1">E12</f>
        <v>0</v>
      </c>
      <c r="F11" s="102">
        <f t="shared" si="1"/>
        <v>0</v>
      </c>
      <c r="G11" s="102" t="s">
        <v>104</v>
      </c>
      <c r="H11" s="102" t="s">
        <v>104</v>
      </c>
    </row>
    <row r="12" spans="1:9" ht="25.5" x14ac:dyDescent="0.25">
      <c r="A12" s="106">
        <v>5</v>
      </c>
      <c r="B12" s="106"/>
      <c r="C12" s="107" t="s">
        <v>18</v>
      </c>
      <c r="D12" s="100">
        <v>0</v>
      </c>
      <c r="E12" s="32">
        <v>0</v>
      </c>
      <c r="F12" s="32">
        <v>0</v>
      </c>
      <c r="G12" s="32" t="s">
        <v>104</v>
      </c>
      <c r="H12" s="49" t="s">
        <v>104</v>
      </c>
    </row>
    <row r="13" spans="1:9" ht="25.5" x14ac:dyDescent="0.25">
      <c r="A13" s="70"/>
      <c r="B13" s="56">
        <v>54</v>
      </c>
      <c r="C13" s="81" t="s">
        <v>25</v>
      </c>
      <c r="D13" s="55">
        <v>0</v>
      </c>
      <c r="E13" s="55">
        <v>0</v>
      </c>
      <c r="F13" s="55">
        <v>0</v>
      </c>
      <c r="G13" s="55" t="s">
        <v>104</v>
      </c>
      <c r="H13" s="55" t="s">
        <v>104</v>
      </c>
    </row>
    <row r="14" spans="1:9" x14ac:dyDescent="0.25">
      <c r="A14" s="43"/>
      <c r="B14" s="43"/>
      <c r="C14" s="43"/>
      <c r="D14" s="43"/>
      <c r="E14" s="43"/>
      <c r="F14" s="43"/>
      <c r="G14" s="43"/>
      <c r="H14" s="43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9"/>
  <sheetViews>
    <sheetView zoomScaleNormal="100" workbookViewId="0">
      <selection activeCell="A2" sqref="A2"/>
    </sheetView>
  </sheetViews>
  <sheetFormatPr defaultRowHeight="15" x14ac:dyDescent="0.25"/>
  <cols>
    <col min="1" max="1" width="35.7109375" customWidth="1"/>
    <col min="2" max="4" width="28.7109375" customWidth="1"/>
    <col min="5" max="6" width="24.7109375" customWidth="1"/>
  </cols>
  <sheetData>
    <row r="1" spans="1:8" ht="42" customHeight="1" x14ac:dyDescent="0.25">
      <c r="A1" s="188" t="s">
        <v>190</v>
      </c>
      <c r="B1" s="188"/>
      <c r="C1" s="188"/>
      <c r="D1" s="188"/>
      <c r="E1" s="188"/>
      <c r="F1" s="188"/>
      <c r="G1" s="3"/>
      <c r="H1" s="3"/>
    </row>
    <row r="2" spans="1:8" ht="18" x14ac:dyDescent="0.25">
      <c r="A2" s="64"/>
      <c r="B2" s="64"/>
      <c r="C2" s="64"/>
      <c r="D2" s="64"/>
      <c r="E2" s="64"/>
      <c r="F2" s="64"/>
    </row>
    <row r="3" spans="1:8" ht="15.75" x14ac:dyDescent="0.25">
      <c r="A3" s="207" t="s">
        <v>20</v>
      </c>
      <c r="B3" s="207"/>
      <c r="C3" s="207"/>
      <c r="D3" s="207"/>
      <c r="E3" s="207"/>
      <c r="F3" s="207"/>
    </row>
    <row r="4" spans="1:8" ht="18" x14ac:dyDescent="0.25">
      <c r="A4" s="64"/>
      <c r="B4" s="64"/>
      <c r="C4" s="64"/>
      <c r="D4" s="64"/>
      <c r="E4" s="65"/>
      <c r="F4" s="65"/>
    </row>
    <row r="5" spans="1:8" ht="15.75" customHeight="1" x14ac:dyDescent="0.25">
      <c r="A5" s="207" t="s">
        <v>78</v>
      </c>
      <c r="B5" s="207"/>
      <c r="C5" s="207"/>
      <c r="D5" s="207"/>
      <c r="E5" s="207"/>
      <c r="F5" s="207"/>
    </row>
    <row r="6" spans="1:8" ht="18" x14ac:dyDescent="0.25">
      <c r="A6" s="64"/>
      <c r="B6" s="64"/>
      <c r="C6" s="64"/>
      <c r="D6" s="64"/>
      <c r="E6" s="65"/>
      <c r="F6" s="65"/>
    </row>
    <row r="7" spans="1:8" ht="24" x14ac:dyDescent="0.25">
      <c r="A7" s="67" t="s">
        <v>68</v>
      </c>
      <c r="B7" s="67" t="s">
        <v>180</v>
      </c>
      <c r="C7" s="50" t="s">
        <v>53</v>
      </c>
      <c r="D7" s="50" t="s">
        <v>181</v>
      </c>
      <c r="E7" s="50" t="s">
        <v>102</v>
      </c>
      <c r="F7" s="50" t="s">
        <v>101</v>
      </c>
    </row>
    <row r="8" spans="1:8" x14ac:dyDescent="0.25">
      <c r="A8" s="108" t="s">
        <v>79</v>
      </c>
      <c r="B8" s="102">
        <f>B9+B11+B13+B15+B17</f>
        <v>0</v>
      </c>
      <c r="C8" s="102">
        <f t="shared" ref="C8:D8" si="0">C9+C11+C13+C15+C17</f>
        <v>0</v>
      </c>
      <c r="D8" s="102">
        <f t="shared" si="0"/>
        <v>0</v>
      </c>
      <c r="E8" s="102" t="s">
        <v>104</v>
      </c>
      <c r="F8" s="102" t="s">
        <v>104</v>
      </c>
    </row>
    <row r="9" spans="1:8" x14ac:dyDescent="0.25">
      <c r="A9" s="96" t="s">
        <v>69</v>
      </c>
      <c r="B9" s="128">
        <v>0</v>
      </c>
      <c r="C9" s="113">
        <v>0</v>
      </c>
      <c r="D9" s="113">
        <v>0</v>
      </c>
      <c r="E9" s="113" t="s">
        <v>104</v>
      </c>
      <c r="F9" s="129" t="s">
        <v>104</v>
      </c>
    </row>
    <row r="10" spans="1:8" x14ac:dyDescent="0.25">
      <c r="A10" s="53" t="s">
        <v>70</v>
      </c>
      <c r="B10" s="130"/>
      <c r="C10" s="130"/>
      <c r="D10" s="130"/>
      <c r="E10" s="134" t="s">
        <v>104</v>
      </c>
      <c r="F10" s="134" t="s">
        <v>104</v>
      </c>
    </row>
    <row r="11" spans="1:8" x14ac:dyDescent="0.25">
      <c r="A11" s="98" t="s">
        <v>76</v>
      </c>
      <c r="B11" s="131">
        <v>0</v>
      </c>
      <c r="C11" s="131">
        <v>0</v>
      </c>
      <c r="D11" s="131">
        <v>0</v>
      </c>
      <c r="E11" s="135" t="s">
        <v>104</v>
      </c>
      <c r="F11" s="135" t="s">
        <v>104</v>
      </c>
    </row>
    <row r="12" spans="1:8" x14ac:dyDescent="0.25">
      <c r="A12" s="53" t="s">
        <v>77</v>
      </c>
      <c r="B12" s="130"/>
      <c r="C12" s="130"/>
      <c r="D12" s="130"/>
      <c r="E12" s="134" t="s">
        <v>104</v>
      </c>
      <c r="F12" s="134" t="s">
        <v>104</v>
      </c>
    </row>
    <row r="13" spans="1:8" x14ac:dyDescent="0.25">
      <c r="A13" s="99" t="s">
        <v>71</v>
      </c>
      <c r="B13" s="131">
        <v>0</v>
      </c>
      <c r="C13" s="131">
        <v>0</v>
      </c>
      <c r="D13" s="131">
        <v>0</v>
      </c>
      <c r="E13" s="135" t="s">
        <v>104</v>
      </c>
      <c r="F13" s="135" t="s">
        <v>104</v>
      </c>
    </row>
    <row r="14" spans="1:8" ht="15" customHeight="1" x14ac:dyDescent="0.25">
      <c r="A14" s="75" t="s">
        <v>87</v>
      </c>
      <c r="B14" s="130"/>
      <c r="C14" s="130"/>
      <c r="D14" s="130"/>
      <c r="E14" s="134" t="s">
        <v>104</v>
      </c>
      <c r="F14" s="134" t="s">
        <v>104</v>
      </c>
    </row>
    <row r="15" spans="1:8" x14ac:dyDescent="0.25">
      <c r="A15" s="101" t="s">
        <v>73</v>
      </c>
      <c r="B15" s="131">
        <v>0</v>
      </c>
      <c r="C15" s="131">
        <v>0</v>
      </c>
      <c r="D15" s="131">
        <v>0</v>
      </c>
      <c r="E15" s="135" t="s">
        <v>104</v>
      </c>
      <c r="F15" s="135" t="s">
        <v>104</v>
      </c>
    </row>
    <row r="16" spans="1:8" x14ac:dyDescent="0.25">
      <c r="A16" s="53" t="s">
        <v>74</v>
      </c>
      <c r="B16" s="130"/>
      <c r="C16" s="130"/>
      <c r="D16" s="130"/>
      <c r="E16" s="134" t="s">
        <v>104</v>
      </c>
      <c r="F16" s="134" t="s">
        <v>104</v>
      </c>
    </row>
    <row r="17" spans="1:6" x14ac:dyDescent="0.25">
      <c r="A17" s="101" t="s">
        <v>84</v>
      </c>
      <c r="B17" s="131">
        <v>0</v>
      </c>
      <c r="C17" s="131">
        <v>0</v>
      </c>
      <c r="D17" s="131">
        <v>0</v>
      </c>
      <c r="E17" s="135" t="s">
        <v>104</v>
      </c>
      <c r="F17" s="135" t="s">
        <v>104</v>
      </c>
    </row>
    <row r="18" spans="1:6" x14ac:dyDescent="0.25">
      <c r="A18" s="53" t="s">
        <v>85</v>
      </c>
      <c r="B18" s="130"/>
      <c r="C18" s="130"/>
      <c r="D18" s="130"/>
      <c r="E18" s="134" t="s">
        <v>104</v>
      </c>
      <c r="F18" s="134" t="s">
        <v>104</v>
      </c>
    </row>
    <row r="19" spans="1:6" x14ac:dyDescent="0.25">
      <c r="A19" s="108" t="s">
        <v>80</v>
      </c>
      <c r="B19" s="102">
        <f>B20+B22+B24+B26+B28</f>
        <v>0</v>
      </c>
      <c r="C19" s="102">
        <f t="shared" ref="C19:D19" si="1">C20+C22+C24+C26+C28</f>
        <v>0</v>
      </c>
      <c r="D19" s="102">
        <f t="shared" si="1"/>
        <v>0</v>
      </c>
      <c r="E19" s="102" t="s">
        <v>104</v>
      </c>
      <c r="F19" s="102" t="s">
        <v>104</v>
      </c>
    </row>
    <row r="20" spans="1:6" x14ac:dyDescent="0.25">
      <c r="A20" s="96" t="s">
        <v>69</v>
      </c>
      <c r="B20" s="128">
        <v>0</v>
      </c>
      <c r="C20" s="113">
        <v>0</v>
      </c>
      <c r="D20" s="113">
        <v>0</v>
      </c>
      <c r="E20" s="113" t="s">
        <v>104</v>
      </c>
      <c r="F20" s="129" t="s">
        <v>104</v>
      </c>
    </row>
    <row r="21" spans="1:6" x14ac:dyDescent="0.25">
      <c r="A21" s="53" t="s">
        <v>70</v>
      </c>
      <c r="B21" s="130"/>
      <c r="C21" s="130"/>
      <c r="D21" s="130"/>
      <c r="E21" s="134" t="s">
        <v>104</v>
      </c>
      <c r="F21" s="134" t="s">
        <v>104</v>
      </c>
    </row>
    <row r="22" spans="1:6" x14ac:dyDescent="0.25">
      <c r="A22" s="98" t="s">
        <v>76</v>
      </c>
      <c r="B22" s="131">
        <v>0</v>
      </c>
      <c r="C22" s="131">
        <v>0</v>
      </c>
      <c r="D22" s="131">
        <v>0</v>
      </c>
      <c r="E22" s="135" t="s">
        <v>104</v>
      </c>
      <c r="F22" s="135" t="s">
        <v>104</v>
      </c>
    </row>
    <row r="23" spans="1:6" x14ac:dyDescent="0.25">
      <c r="A23" s="53" t="s">
        <v>77</v>
      </c>
      <c r="B23" s="130"/>
      <c r="C23" s="130"/>
      <c r="D23" s="130"/>
      <c r="E23" s="134" t="s">
        <v>104</v>
      </c>
      <c r="F23" s="134" t="s">
        <v>104</v>
      </c>
    </row>
    <row r="24" spans="1:6" x14ac:dyDescent="0.25">
      <c r="A24" s="99" t="s">
        <v>71</v>
      </c>
      <c r="B24" s="131">
        <v>0</v>
      </c>
      <c r="C24" s="131">
        <v>0</v>
      </c>
      <c r="D24" s="131">
        <v>0</v>
      </c>
      <c r="E24" s="135" t="s">
        <v>104</v>
      </c>
      <c r="F24" s="135" t="s">
        <v>104</v>
      </c>
    </row>
    <row r="25" spans="1:6" ht="15" customHeight="1" x14ac:dyDescent="0.25">
      <c r="A25" s="75" t="s">
        <v>87</v>
      </c>
      <c r="B25" s="130"/>
      <c r="C25" s="130"/>
      <c r="D25" s="130"/>
      <c r="E25" s="134" t="s">
        <v>104</v>
      </c>
      <c r="F25" s="134" t="s">
        <v>104</v>
      </c>
    </row>
    <row r="26" spans="1:6" x14ac:dyDescent="0.25">
      <c r="A26" s="101" t="s">
        <v>73</v>
      </c>
      <c r="B26" s="131">
        <v>0</v>
      </c>
      <c r="C26" s="131">
        <v>0</v>
      </c>
      <c r="D26" s="131">
        <v>0</v>
      </c>
      <c r="E26" s="135" t="s">
        <v>104</v>
      </c>
      <c r="F26" s="135" t="s">
        <v>104</v>
      </c>
    </row>
    <row r="27" spans="1:6" x14ac:dyDescent="0.25">
      <c r="A27" s="53" t="s">
        <v>74</v>
      </c>
      <c r="B27" s="130"/>
      <c r="C27" s="130"/>
      <c r="D27" s="130"/>
      <c r="E27" s="134" t="s">
        <v>104</v>
      </c>
      <c r="F27" s="134" t="s">
        <v>104</v>
      </c>
    </row>
    <row r="28" spans="1:6" x14ac:dyDescent="0.25">
      <c r="A28" s="101" t="s">
        <v>84</v>
      </c>
      <c r="B28" s="131"/>
      <c r="C28" s="131"/>
      <c r="D28" s="131"/>
      <c r="E28" s="135" t="s">
        <v>104</v>
      </c>
      <c r="F28" s="135" t="s">
        <v>104</v>
      </c>
    </row>
    <row r="29" spans="1:6" x14ac:dyDescent="0.25">
      <c r="A29" s="53" t="s">
        <v>85</v>
      </c>
      <c r="B29" s="130">
        <v>0</v>
      </c>
      <c r="C29" s="130">
        <v>0</v>
      </c>
      <c r="D29" s="130">
        <v>0</v>
      </c>
      <c r="E29" s="134" t="s">
        <v>104</v>
      </c>
      <c r="F29" s="134" t="s">
        <v>104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41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.28515625" customWidth="1"/>
    <col min="4" max="6" width="13.85546875" customWidth="1"/>
    <col min="7" max="7" width="31.7109375" customWidth="1"/>
    <col min="8" max="12" width="25.28515625" customWidth="1"/>
  </cols>
  <sheetData>
    <row r="1" spans="1:12" ht="42" customHeight="1" x14ac:dyDescent="0.25">
      <c r="A1" s="188" t="s">
        <v>190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2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2" ht="18" customHeight="1" x14ac:dyDescent="0.25">
      <c r="A3" s="188" t="s">
        <v>19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2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</row>
    <row r="5" spans="1:12" ht="25.5" x14ac:dyDescent="0.25">
      <c r="A5" s="221" t="s">
        <v>21</v>
      </c>
      <c r="B5" s="222"/>
      <c r="C5" s="223"/>
      <c r="D5" s="57" t="s">
        <v>49</v>
      </c>
      <c r="E5" s="57" t="s">
        <v>107</v>
      </c>
      <c r="F5" s="57" t="s">
        <v>108</v>
      </c>
      <c r="G5" s="51" t="s">
        <v>22</v>
      </c>
      <c r="H5" s="67" t="s">
        <v>180</v>
      </c>
      <c r="I5" s="50" t="s">
        <v>53</v>
      </c>
      <c r="J5" s="50" t="s">
        <v>181</v>
      </c>
      <c r="K5" s="50" t="s">
        <v>102</v>
      </c>
      <c r="L5" s="50" t="s">
        <v>101</v>
      </c>
    </row>
    <row r="6" spans="1:12" s="4" customFormat="1" ht="20.100000000000001" customHeight="1" x14ac:dyDescent="0.25">
      <c r="A6" s="224" t="s">
        <v>42</v>
      </c>
      <c r="B6" s="225"/>
      <c r="C6" s="226"/>
      <c r="D6" s="109">
        <v>1024</v>
      </c>
      <c r="E6" s="109"/>
      <c r="F6" s="109"/>
      <c r="G6" s="88"/>
      <c r="H6" s="88"/>
      <c r="I6" s="87"/>
      <c r="J6" s="87"/>
      <c r="K6" s="87"/>
      <c r="L6" s="87"/>
    </row>
    <row r="7" spans="1:12" s="4" customFormat="1" ht="19.5" customHeight="1" x14ac:dyDescent="0.25">
      <c r="A7" s="224" t="s">
        <v>43</v>
      </c>
      <c r="B7" s="225"/>
      <c r="C7" s="226"/>
      <c r="D7" s="109" t="s">
        <v>96</v>
      </c>
      <c r="E7" s="109"/>
      <c r="F7" s="109"/>
      <c r="G7" s="88" t="s">
        <v>45</v>
      </c>
      <c r="H7" s="88"/>
      <c r="I7" s="87"/>
      <c r="J7" s="87"/>
      <c r="K7" s="87"/>
      <c r="L7" s="87"/>
    </row>
    <row r="8" spans="1:12" x14ac:dyDescent="0.25">
      <c r="A8" s="227" t="s">
        <v>89</v>
      </c>
      <c r="B8" s="228"/>
      <c r="C8" s="229"/>
      <c r="D8" s="111"/>
      <c r="E8" s="146"/>
      <c r="F8" s="146"/>
      <c r="G8" s="111" t="s">
        <v>10</v>
      </c>
      <c r="H8" s="112"/>
      <c r="I8" s="114"/>
      <c r="J8" s="114"/>
      <c r="K8" s="114"/>
      <c r="L8" s="115"/>
    </row>
    <row r="9" spans="1:12" s="5" customFormat="1" ht="15" customHeight="1" x14ac:dyDescent="0.25">
      <c r="A9" s="84"/>
      <c r="B9" s="82"/>
      <c r="C9" s="83"/>
      <c r="D9" s="83">
        <v>3</v>
      </c>
      <c r="E9" s="145"/>
      <c r="F9" s="145"/>
      <c r="G9" s="83" t="s">
        <v>12</v>
      </c>
      <c r="H9" s="79">
        <f t="shared" ref="H9:J9" si="0">H10+H35</f>
        <v>42000</v>
      </c>
      <c r="I9" s="79">
        <f t="shared" si="0"/>
        <v>46455</v>
      </c>
      <c r="J9" s="79">
        <f t="shared" si="0"/>
        <v>46455</v>
      </c>
      <c r="K9" s="79">
        <f>(J9/I9)*100</f>
        <v>100</v>
      </c>
      <c r="L9" s="79">
        <f>(J9/H9)*100</f>
        <v>110.60714285714286</v>
      </c>
    </row>
    <row r="10" spans="1:12" x14ac:dyDescent="0.25">
      <c r="A10" s="218"/>
      <c r="B10" s="219"/>
      <c r="C10" s="220"/>
      <c r="D10" s="68">
        <v>32</v>
      </c>
      <c r="E10" s="149"/>
      <c r="F10" s="149"/>
      <c r="G10" s="69" t="s">
        <v>23</v>
      </c>
      <c r="H10" s="58">
        <f>H11+H15+H20+H31</f>
        <v>41000</v>
      </c>
      <c r="I10" s="58">
        <v>45555</v>
      </c>
      <c r="J10" s="58">
        <f>J11+J15+J20+J31</f>
        <v>45555</v>
      </c>
      <c r="K10" s="58">
        <f t="shared" ref="K10:K35" si="1">(J10/I10)*100</f>
        <v>100</v>
      </c>
      <c r="L10" s="58">
        <f t="shared" ref="L10:L37" si="2">(J10/H10)*100</f>
        <v>111.10975609756098</v>
      </c>
    </row>
    <row r="11" spans="1:12" x14ac:dyDescent="0.25">
      <c r="A11" s="142"/>
      <c r="B11" s="143"/>
      <c r="C11" s="144"/>
      <c r="D11" s="149"/>
      <c r="E11" s="149">
        <v>321</v>
      </c>
      <c r="F11" s="149"/>
      <c r="G11" s="69" t="s">
        <v>131</v>
      </c>
      <c r="H11" s="58">
        <f>SUM(H12:H14)</f>
        <v>6300</v>
      </c>
      <c r="I11" s="58"/>
      <c r="J11" s="58">
        <f>SUM(J12:J14)</f>
        <v>6950</v>
      </c>
      <c r="K11" s="58" t="s">
        <v>104</v>
      </c>
      <c r="L11" s="58">
        <f t="shared" si="2"/>
        <v>110.31746031746033</v>
      </c>
    </row>
    <row r="12" spans="1:12" x14ac:dyDescent="0.25">
      <c r="A12" s="168"/>
      <c r="B12" s="169"/>
      <c r="C12" s="170"/>
      <c r="D12" s="171"/>
      <c r="E12" s="171"/>
      <c r="F12" s="171">
        <v>3211</v>
      </c>
      <c r="G12" s="172" t="s">
        <v>132</v>
      </c>
      <c r="H12" s="54">
        <v>4700</v>
      </c>
      <c r="I12" s="54"/>
      <c r="J12" s="54">
        <v>5600</v>
      </c>
      <c r="K12" s="58" t="s">
        <v>104</v>
      </c>
      <c r="L12" s="54">
        <f t="shared" si="2"/>
        <v>119.14893617021276</v>
      </c>
    </row>
    <row r="13" spans="1:12" x14ac:dyDescent="0.25">
      <c r="A13" s="168"/>
      <c r="B13" s="169"/>
      <c r="C13" s="170"/>
      <c r="D13" s="171"/>
      <c r="E13" s="171"/>
      <c r="F13" s="171">
        <v>3213</v>
      </c>
      <c r="G13" s="172" t="s">
        <v>171</v>
      </c>
      <c r="H13" s="54">
        <v>600</v>
      </c>
      <c r="I13" s="54"/>
      <c r="J13" s="54">
        <v>450</v>
      </c>
      <c r="K13" s="58" t="s">
        <v>104</v>
      </c>
      <c r="L13" s="54">
        <f t="shared" si="2"/>
        <v>75</v>
      </c>
    </row>
    <row r="14" spans="1:12" ht="25.5" x14ac:dyDescent="0.25">
      <c r="A14" s="168"/>
      <c r="B14" s="169"/>
      <c r="C14" s="170"/>
      <c r="D14" s="171"/>
      <c r="E14" s="171"/>
      <c r="F14" s="171">
        <v>3214</v>
      </c>
      <c r="G14" s="172" t="s">
        <v>135</v>
      </c>
      <c r="H14" s="54">
        <v>1000</v>
      </c>
      <c r="I14" s="54"/>
      <c r="J14" s="54">
        <v>900</v>
      </c>
      <c r="K14" s="58" t="s">
        <v>104</v>
      </c>
      <c r="L14" s="54">
        <f t="shared" si="2"/>
        <v>90</v>
      </c>
    </row>
    <row r="15" spans="1:12" x14ac:dyDescent="0.25">
      <c r="A15" s="142"/>
      <c r="B15" s="143"/>
      <c r="C15" s="144"/>
      <c r="D15" s="149"/>
      <c r="E15" s="149">
        <v>322</v>
      </c>
      <c r="F15" s="149"/>
      <c r="G15" s="69" t="s">
        <v>136</v>
      </c>
      <c r="H15" s="58">
        <f>SUM(H16:H19)</f>
        <v>15265.67</v>
      </c>
      <c r="I15" s="58"/>
      <c r="J15" s="58">
        <f>SUM(J16:J19)</f>
        <v>10985</v>
      </c>
      <c r="K15" s="58" t="s">
        <v>104</v>
      </c>
      <c r="L15" s="58">
        <f t="shared" si="2"/>
        <v>71.958846221620149</v>
      </c>
    </row>
    <row r="16" spans="1:12" ht="25.5" x14ac:dyDescent="0.25">
      <c r="A16" s="168"/>
      <c r="B16" s="169"/>
      <c r="C16" s="170"/>
      <c r="D16" s="171"/>
      <c r="E16" s="171"/>
      <c r="F16" s="171">
        <v>3221</v>
      </c>
      <c r="G16" s="72" t="s">
        <v>172</v>
      </c>
      <c r="H16" s="54">
        <v>4600</v>
      </c>
      <c r="I16" s="54"/>
      <c r="J16" s="54">
        <v>3500</v>
      </c>
      <c r="K16" s="58" t="s">
        <v>104</v>
      </c>
      <c r="L16" s="54">
        <f t="shared" si="2"/>
        <v>76.08695652173914</v>
      </c>
    </row>
    <row r="17" spans="1:13" x14ac:dyDescent="0.25">
      <c r="A17" s="168"/>
      <c r="B17" s="169"/>
      <c r="C17" s="170"/>
      <c r="D17" s="171"/>
      <c r="E17" s="171"/>
      <c r="F17" s="171">
        <v>3223</v>
      </c>
      <c r="G17" s="52" t="s">
        <v>138</v>
      </c>
      <c r="H17" s="54">
        <v>9166.81</v>
      </c>
      <c r="I17" s="54"/>
      <c r="J17" s="54">
        <v>6800</v>
      </c>
      <c r="K17" s="58" t="s">
        <v>104</v>
      </c>
      <c r="L17" s="54">
        <f t="shared" si="2"/>
        <v>74.180658266070751</v>
      </c>
    </row>
    <row r="18" spans="1:13" ht="25.5" x14ac:dyDescent="0.25">
      <c r="A18" s="168"/>
      <c r="B18" s="169"/>
      <c r="C18" s="170"/>
      <c r="D18" s="171"/>
      <c r="E18" s="171"/>
      <c r="F18" s="171">
        <v>3224</v>
      </c>
      <c r="G18" s="72" t="s">
        <v>173</v>
      </c>
      <c r="H18" s="54">
        <v>1000</v>
      </c>
      <c r="I18" s="54"/>
      <c r="J18" s="54">
        <v>350</v>
      </c>
      <c r="K18" s="58" t="s">
        <v>104</v>
      </c>
      <c r="L18" s="54">
        <f t="shared" si="2"/>
        <v>35</v>
      </c>
    </row>
    <row r="19" spans="1:13" x14ac:dyDescent="0.25">
      <c r="A19" s="168"/>
      <c r="B19" s="169"/>
      <c r="C19" s="170"/>
      <c r="D19" s="171"/>
      <c r="E19" s="171"/>
      <c r="F19" s="171">
        <v>3225</v>
      </c>
      <c r="G19" s="52" t="s">
        <v>140</v>
      </c>
      <c r="H19" s="54">
        <v>498.86</v>
      </c>
      <c r="I19" s="54"/>
      <c r="J19" s="54">
        <v>335</v>
      </c>
      <c r="K19" s="58" t="s">
        <v>104</v>
      </c>
      <c r="L19" s="54">
        <f t="shared" si="2"/>
        <v>67.153109088722289</v>
      </c>
    </row>
    <row r="20" spans="1:13" x14ac:dyDescent="0.25">
      <c r="A20" s="142"/>
      <c r="B20" s="143"/>
      <c r="C20" s="144"/>
      <c r="D20" s="149"/>
      <c r="E20" s="149">
        <v>323</v>
      </c>
      <c r="F20" s="149"/>
      <c r="G20" s="69" t="s">
        <v>141</v>
      </c>
      <c r="H20" s="58">
        <f>SUM(H21:H30)</f>
        <v>17247.13</v>
      </c>
      <c r="I20" s="58"/>
      <c r="J20" s="58">
        <f>SUM(J21:J30)</f>
        <v>25420.370000000003</v>
      </c>
      <c r="K20" s="58" t="s">
        <v>104</v>
      </c>
      <c r="L20" s="58">
        <f t="shared" si="2"/>
        <v>147.38898587765036</v>
      </c>
    </row>
    <row r="21" spans="1:13" x14ac:dyDescent="0.25">
      <c r="A21" s="168"/>
      <c r="B21" s="169"/>
      <c r="C21" s="170"/>
      <c r="D21" s="171"/>
      <c r="E21" s="171"/>
      <c r="F21" s="171">
        <v>3231</v>
      </c>
      <c r="G21" s="52" t="s">
        <v>142</v>
      </c>
      <c r="H21" s="54">
        <v>2500</v>
      </c>
      <c r="I21" s="54"/>
      <c r="J21" s="54">
        <v>2100</v>
      </c>
      <c r="K21" s="58" t="s">
        <v>104</v>
      </c>
      <c r="L21" s="54">
        <f t="shared" si="2"/>
        <v>84</v>
      </c>
    </row>
    <row r="22" spans="1:13" ht="25.5" x14ac:dyDescent="0.25">
      <c r="A22" s="168"/>
      <c r="B22" s="169"/>
      <c r="C22" s="170"/>
      <c r="D22" s="171"/>
      <c r="E22" s="171"/>
      <c r="F22" s="171">
        <v>3232</v>
      </c>
      <c r="G22" s="72" t="s">
        <v>174</v>
      </c>
      <c r="H22" s="54">
        <v>500</v>
      </c>
      <c r="I22" s="54"/>
      <c r="J22" s="54">
        <v>8000</v>
      </c>
      <c r="K22" s="58" t="s">
        <v>104</v>
      </c>
      <c r="L22" s="54">
        <f t="shared" si="2"/>
        <v>1600</v>
      </c>
    </row>
    <row r="23" spans="1:13" x14ac:dyDescent="0.25">
      <c r="A23" s="168"/>
      <c r="B23" s="169"/>
      <c r="C23" s="170"/>
      <c r="D23" s="171"/>
      <c r="E23" s="171"/>
      <c r="F23" s="171">
        <v>3233</v>
      </c>
      <c r="G23" s="52" t="s">
        <v>144</v>
      </c>
      <c r="H23" s="54">
        <v>4000</v>
      </c>
      <c r="I23" s="54"/>
      <c r="J23" s="54">
        <v>4000</v>
      </c>
      <c r="K23" s="58" t="s">
        <v>104</v>
      </c>
      <c r="L23" s="54">
        <f t="shared" si="2"/>
        <v>100</v>
      </c>
    </row>
    <row r="24" spans="1:13" x14ac:dyDescent="0.25">
      <c r="A24" s="168"/>
      <c r="B24" s="169"/>
      <c r="C24" s="170"/>
      <c r="D24" s="171"/>
      <c r="E24" s="171"/>
      <c r="F24" s="171">
        <v>3234</v>
      </c>
      <c r="G24" s="52" t="s">
        <v>145</v>
      </c>
      <c r="H24" s="54">
        <v>600</v>
      </c>
      <c r="I24" s="54"/>
      <c r="J24" s="54">
        <v>600</v>
      </c>
      <c r="K24" s="58" t="s">
        <v>104</v>
      </c>
      <c r="L24" s="54">
        <f t="shared" si="2"/>
        <v>100</v>
      </c>
    </row>
    <row r="25" spans="1:13" x14ac:dyDescent="0.25">
      <c r="A25" s="168"/>
      <c r="B25" s="169"/>
      <c r="C25" s="170"/>
      <c r="D25" s="171"/>
      <c r="E25" s="171"/>
      <c r="F25" s="171">
        <v>3235</v>
      </c>
      <c r="G25" s="52" t="s">
        <v>162</v>
      </c>
      <c r="H25" s="54">
        <v>0</v>
      </c>
      <c r="I25" s="54"/>
      <c r="J25" s="54">
        <v>561.88</v>
      </c>
      <c r="K25" s="58"/>
      <c r="L25" s="54" t="s">
        <v>104</v>
      </c>
    </row>
    <row r="26" spans="1:13" x14ac:dyDescent="0.25">
      <c r="A26" s="168"/>
      <c r="B26" s="169"/>
      <c r="C26" s="170"/>
      <c r="D26" s="171"/>
      <c r="E26" s="171"/>
      <c r="F26" s="171">
        <v>3235</v>
      </c>
      <c r="G26" s="52" t="s">
        <v>146</v>
      </c>
      <c r="H26" s="54">
        <v>0</v>
      </c>
      <c r="I26" s="54"/>
      <c r="J26" s="54">
        <v>438.12</v>
      </c>
      <c r="K26" s="58" t="s">
        <v>104</v>
      </c>
      <c r="L26" s="54" t="s">
        <v>104</v>
      </c>
    </row>
    <row r="27" spans="1:13" x14ac:dyDescent="0.25">
      <c r="A27" s="168"/>
      <c r="B27" s="169"/>
      <c r="C27" s="170"/>
      <c r="D27" s="171"/>
      <c r="E27" s="171"/>
      <c r="F27" s="171">
        <v>3236</v>
      </c>
      <c r="G27" s="52" t="s">
        <v>150</v>
      </c>
      <c r="H27" s="54">
        <v>1592.67</v>
      </c>
      <c r="I27" s="54"/>
      <c r="J27" s="54">
        <v>1000</v>
      </c>
      <c r="K27" s="58" t="s">
        <v>104</v>
      </c>
      <c r="L27" s="54" t="s">
        <v>104</v>
      </c>
    </row>
    <row r="28" spans="1:13" x14ac:dyDescent="0.25">
      <c r="A28" s="168"/>
      <c r="B28" s="169"/>
      <c r="C28" s="170"/>
      <c r="D28" s="171"/>
      <c r="E28" s="171"/>
      <c r="F28" s="171">
        <v>3237</v>
      </c>
      <c r="G28" s="52" t="s">
        <v>147</v>
      </c>
      <c r="H28" s="54">
        <v>800</v>
      </c>
      <c r="I28" s="54"/>
      <c r="J28" s="54">
        <v>329.72</v>
      </c>
      <c r="K28" s="58" t="s">
        <v>104</v>
      </c>
      <c r="L28" s="54">
        <f t="shared" si="2"/>
        <v>41.215000000000003</v>
      </c>
    </row>
    <row r="29" spans="1:13" x14ac:dyDescent="0.25">
      <c r="A29" s="168"/>
      <c r="B29" s="169"/>
      <c r="C29" s="170"/>
      <c r="D29" s="171"/>
      <c r="E29" s="171"/>
      <c r="F29" s="171">
        <v>3238</v>
      </c>
      <c r="G29" s="52" t="s">
        <v>148</v>
      </c>
      <c r="H29" s="54">
        <v>5254.46</v>
      </c>
      <c r="I29" s="54"/>
      <c r="J29" s="54">
        <v>5200</v>
      </c>
      <c r="K29" s="58" t="s">
        <v>104</v>
      </c>
      <c r="L29" s="54">
        <f t="shared" si="2"/>
        <v>98.963547158033364</v>
      </c>
    </row>
    <row r="30" spans="1:13" x14ac:dyDescent="0.25">
      <c r="A30" s="168"/>
      <c r="B30" s="169"/>
      <c r="C30" s="170"/>
      <c r="D30" s="171"/>
      <c r="E30" s="171"/>
      <c r="F30" s="171">
        <v>3239</v>
      </c>
      <c r="G30" s="52" t="s">
        <v>149</v>
      </c>
      <c r="H30" s="54">
        <v>2000</v>
      </c>
      <c r="I30" s="54"/>
      <c r="J30" s="54">
        <v>3190.65</v>
      </c>
      <c r="K30" s="58" t="s">
        <v>104</v>
      </c>
      <c r="L30" s="54">
        <f t="shared" si="2"/>
        <v>159.5325</v>
      </c>
    </row>
    <row r="31" spans="1:13" ht="25.5" x14ac:dyDescent="0.25">
      <c r="A31" s="142"/>
      <c r="B31" s="143"/>
      <c r="C31" s="144"/>
      <c r="D31" s="149"/>
      <c r="E31" s="149">
        <v>329</v>
      </c>
      <c r="F31" s="149"/>
      <c r="G31" s="69" t="s">
        <v>152</v>
      </c>
      <c r="H31" s="58">
        <f>SUM(H32:H34)</f>
        <v>2187.1999999999998</v>
      </c>
      <c r="I31" s="58"/>
      <c r="J31" s="58">
        <f>SUM(J32:J34)</f>
        <v>2199.63</v>
      </c>
      <c r="K31" s="58" t="s">
        <v>104</v>
      </c>
      <c r="L31" s="58">
        <f t="shared" si="2"/>
        <v>100.56830651060717</v>
      </c>
    </row>
    <row r="32" spans="1:13" x14ac:dyDescent="0.25">
      <c r="A32" s="168"/>
      <c r="B32" s="169"/>
      <c r="C32" s="170"/>
      <c r="D32" s="171"/>
      <c r="E32" s="171"/>
      <c r="F32" s="171">
        <v>3294</v>
      </c>
      <c r="G32" s="52" t="s">
        <v>154</v>
      </c>
      <c r="H32" s="54">
        <v>950.09</v>
      </c>
      <c r="I32" s="54"/>
      <c r="J32" s="54">
        <v>953.09</v>
      </c>
      <c r="K32" s="58" t="s">
        <v>104</v>
      </c>
      <c r="L32" s="54">
        <f t="shared" si="2"/>
        <v>100.31575955962066</v>
      </c>
      <c r="M32" s="6"/>
    </row>
    <row r="33" spans="1:13" x14ac:dyDescent="0.25">
      <c r="A33" s="168"/>
      <c r="B33" s="169"/>
      <c r="C33" s="170"/>
      <c r="D33" s="171"/>
      <c r="E33" s="171"/>
      <c r="F33" s="171">
        <v>3295</v>
      </c>
      <c r="G33" s="52" t="s">
        <v>155</v>
      </c>
      <c r="H33" s="54">
        <v>0</v>
      </c>
      <c r="I33" s="54"/>
      <c r="J33" s="54">
        <v>245.57</v>
      </c>
      <c r="K33" s="58" t="s">
        <v>104</v>
      </c>
      <c r="L33" s="54" t="s">
        <v>104</v>
      </c>
      <c r="M33" s="6"/>
    </row>
    <row r="34" spans="1:13" ht="25.5" x14ac:dyDescent="0.25">
      <c r="A34" s="168"/>
      <c r="B34" s="169"/>
      <c r="C34" s="170"/>
      <c r="D34" s="171"/>
      <c r="E34" s="171"/>
      <c r="F34" s="171">
        <v>3299</v>
      </c>
      <c r="G34" s="72" t="s">
        <v>175</v>
      </c>
      <c r="H34" s="54">
        <v>1237.1099999999999</v>
      </c>
      <c r="I34" s="54"/>
      <c r="J34" s="54">
        <v>1000.97</v>
      </c>
      <c r="K34" s="58" t="s">
        <v>104</v>
      </c>
      <c r="L34" s="54">
        <f t="shared" si="2"/>
        <v>80.911964174568155</v>
      </c>
      <c r="M34" s="6"/>
    </row>
    <row r="35" spans="1:13" x14ac:dyDescent="0.25">
      <c r="A35" s="218"/>
      <c r="B35" s="219"/>
      <c r="C35" s="220"/>
      <c r="D35" s="68">
        <v>34</v>
      </c>
      <c r="E35" s="149"/>
      <c r="F35" s="149"/>
      <c r="G35" s="69" t="s">
        <v>34</v>
      </c>
      <c r="H35" s="58">
        <f>H36</f>
        <v>1000</v>
      </c>
      <c r="I35" s="58">
        <v>900</v>
      </c>
      <c r="J35" s="58">
        <f>J36</f>
        <v>900</v>
      </c>
      <c r="K35" s="58">
        <f t="shared" si="1"/>
        <v>100</v>
      </c>
      <c r="L35" s="58">
        <f t="shared" si="2"/>
        <v>90</v>
      </c>
    </row>
    <row r="36" spans="1:13" x14ac:dyDescent="0.25">
      <c r="A36" s="142"/>
      <c r="B36" s="143"/>
      <c r="C36" s="144"/>
      <c r="D36" s="149"/>
      <c r="E36" s="149">
        <v>343</v>
      </c>
      <c r="F36" s="149"/>
      <c r="G36" s="69" t="s">
        <v>156</v>
      </c>
      <c r="H36" s="59">
        <f>H37</f>
        <v>1000</v>
      </c>
      <c r="I36" s="58"/>
      <c r="J36" s="58">
        <f>J37</f>
        <v>900</v>
      </c>
      <c r="K36" s="58" t="s">
        <v>104</v>
      </c>
      <c r="L36" s="58">
        <f t="shared" si="2"/>
        <v>90</v>
      </c>
    </row>
    <row r="37" spans="1:13" ht="25.5" x14ac:dyDescent="0.25">
      <c r="A37" s="168"/>
      <c r="B37" s="169"/>
      <c r="C37" s="170"/>
      <c r="D37" s="171"/>
      <c r="E37" s="171"/>
      <c r="F37" s="171">
        <v>3431</v>
      </c>
      <c r="G37" s="172" t="s">
        <v>157</v>
      </c>
      <c r="H37" s="55">
        <v>1000</v>
      </c>
      <c r="I37" s="54"/>
      <c r="J37" s="54">
        <v>900</v>
      </c>
      <c r="K37" s="54" t="s">
        <v>104</v>
      </c>
      <c r="L37" s="54">
        <f t="shared" si="2"/>
        <v>90</v>
      </c>
    </row>
    <row r="38" spans="1:13" s="4" customFormat="1" ht="20.100000000000001" customHeight="1" x14ac:dyDescent="0.25">
      <c r="A38" s="224" t="s">
        <v>42</v>
      </c>
      <c r="B38" s="225"/>
      <c r="C38" s="226"/>
      <c r="D38" s="88">
        <v>1035</v>
      </c>
      <c r="E38" s="88"/>
      <c r="F38" s="88"/>
      <c r="G38" s="89"/>
      <c r="H38" s="110"/>
      <c r="I38" s="93"/>
      <c r="J38" s="93"/>
      <c r="K38" s="93"/>
      <c r="L38" s="93"/>
    </row>
    <row r="39" spans="1:13" s="4" customFormat="1" ht="29.25" customHeight="1" x14ac:dyDescent="0.25">
      <c r="A39" s="224" t="s">
        <v>43</v>
      </c>
      <c r="B39" s="225"/>
      <c r="C39" s="226"/>
      <c r="D39" s="88" t="s">
        <v>97</v>
      </c>
      <c r="E39" s="88"/>
      <c r="F39" s="88"/>
      <c r="G39" s="89" t="s">
        <v>46</v>
      </c>
      <c r="H39" s="110"/>
      <c r="I39" s="93"/>
      <c r="J39" s="93"/>
      <c r="K39" s="93"/>
      <c r="L39" s="93"/>
    </row>
    <row r="40" spans="1:13" ht="16.5" customHeight="1" x14ac:dyDescent="0.25">
      <c r="A40" s="227" t="s">
        <v>90</v>
      </c>
      <c r="B40" s="228"/>
      <c r="C40" s="229"/>
      <c r="D40" s="116"/>
      <c r="E40" s="116"/>
      <c r="F40" s="116"/>
      <c r="G40" s="111" t="s">
        <v>91</v>
      </c>
      <c r="H40" s="112"/>
      <c r="I40" s="114"/>
      <c r="J40" s="114"/>
      <c r="K40" s="114"/>
      <c r="L40" s="115"/>
    </row>
    <row r="41" spans="1:13" x14ac:dyDescent="0.25">
      <c r="A41" s="84"/>
      <c r="B41" s="85"/>
      <c r="C41" s="86"/>
      <c r="D41" s="83">
        <v>3</v>
      </c>
      <c r="E41" s="145"/>
      <c r="F41" s="145"/>
      <c r="G41" s="83" t="s">
        <v>12</v>
      </c>
      <c r="H41" s="79">
        <f>H42+H51+H56</f>
        <v>821987.92999999993</v>
      </c>
      <c r="I41" s="79">
        <f>I42+I51+I56</f>
        <v>1030588</v>
      </c>
      <c r="J41" s="79">
        <f>J42+J51+J56</f>
        <v>1014806.5499999998</v>
      </c>
      <c r="K41" s="79">
        <f t="shared" ref="K41:K51" si="3">(J41/I41)*100</f>
        <v>98.468694570478192</v>
      </c>
      <c r="L41" s="79">
        <f t="shared" ref="L41:L55" si="4">(J41/H41)*100</f>
        <v>123.45759748564677</v>
      </c>
    </row>
    <row r="42" spans="1:13" x14ac:dyDescent="0.25">
      <c r="A42" s="218"/>
      <c r="B42" s="219"/>
      <c r="C42" s="220"/>
      <c r="D42" s="68">
        <v>31</v>
      </c>
      <c r="E42" s="149"/>
      <c r="F42" s="149"/>
      <c r="G42" s="69" t="s">
        <v>13</v>
      </c>
      <c r="H42" s="58">
        <f>H43+H47+H49</f>
        <v>781140.35</v>
      </c>
      <c r="I42" s="58">
        <v>990600</v>
      </c>
      <c r="J42" s="58">
        <f>J43+J47+J49</f>
        <v>980451.26999999979</v>
      </c>
      <c r="K42" s="58">
        <f t="shared" si="3"/>
        <v>98.975496668685622</v>
      </c>
      <c r="L42" s="58">
        <f t="shared" si="4"/>
        <v>125.51537889445856</v>
      </c>
    </row>
    <row r="43" spans="1:13" x14ac:dyDescent="0.25">
      <c r="A43" s="142"/>
      <c r="B43" s="143"/>
      <c r="C43" s="144"/>
      <c r="D43" s="149"/>
      <c r="E43" s="149">
        <v>311</v>
      </c>
      <c r="F43" s="149"/>
      <c r="G43" s="70" t="s">
        <v>124</v>
      </c>
      <c r="H43" s="58">
        <f>SUM(H44:H46)</f>
        <v>657753.59999999998</v>
      </c>
      <c r="I43" s="58"/>
      <c r="J43" s="58">
        <f>SUM(J44:J46)</f>
        <v>829927.45999999985</v>
      </c>
      <c r="K43" s="58" t="s">
        <v>104</v>
      </c>
      <c r="L43" s="58">
        <f t="shared" si="4"/>
        <v>126.17604221398406</v>
      </c>
    </row>
    <row r="44" spans="1:13" x14ac:dyDescent="0.25">
      <c r="A44" s="168"/>
      <c r="B44" s="169"/>
      <c r="C44" s="170"/>
      <c r="D44" s="171"/>
      <c r="E44" s="171"/>
      <c r="F44" s="171">
        <v>3111</v>
      </c>
      <c r="G44" s="56" t="s">
        <v>125</v>
      </c>
      <c r="H44" s="54">
        <v>607011.96</v>
      </c>
      <c r="I44" s="54"/>
      <c r="J44" s="54">
        <v>766542.69</v>
      </c>
      <c r="K44" s="58" t="s">
        <v>104</v>
      </c>
      <c r="L44" s="54">
        <f t="shared" si="4"/>
        <v>126.28131577506313</v>
      </c>
    </row>
    <row r="45" spans="1:13" x14ac:dyDescent="0.25">
      <c r="A45" s="168"/>
      <c r="B45" s="169"/>
      <c r="C45" s="170"/>
      <c r="D45" s="171"/>
      <c r="E45" s="171"/>
      <c r="F45" s="171">
        <v>3113</v>
      </c>
      <c r="G45" s="56" t="s">
        <v>126</v>
      </c>
      <c r="H45" s="54">
        <v>37545</v>
      </c>
      <c r="I45" s="54"/>
      <c r="J45" s="54">
        <v>43562.94</v>
      </c>
      <c r="K45" s="58" t="s">
        <v>104</v>
      </c>
      <c r="L45" s="54">
        <f t="shared" si="4"/>
        <v>116.02860567319217</v>
      </c>
    </row>
    <row r="46" spans="1:13" x14ac:dyDescent="0.25">
      <c r="A46" s="168"/>
      <c r="B46" s="169"/>
      <c r="C46" s="170"/>
      <c r="D46" s="171"/>
      <c r="E46" s="171"/>
      <c r="F46" s="171">
        <v>3114</v>
      </c>
      <c r="G46" s="56" t="s">
        <v>127</v>
      </c>
      <c r="H46" s="54">
        <v>13196.64</v>
      </c>
      <c r="I46" s="54"/>
      <c r="J46" s="54">
        <v>19821.830000000002</v>
      </c>
      <c r="K46" s="58" t="s">
        <v>104</v>
      </c>
      <c r="L46" s="54">
        <f t="shared" si="4"/>
        <v>150.20361243468037</v>
      </c>
    </row>
    <row r="47" spans="1:13" x14ac:dyDescent="0.25">
      <c r="A47" s="142"/>
      <c r="B47" s="143"/>
      <c r="C47" s="144"/>
      <c r="D47" s="149"/>
      <c r="E47" s="149">
        <v>312</v>
      </c>
      <c r="F47" s="149"/>
      <c r="G47" s="70" t="s">
        <v>128</v>
      </c>
      <c r="H47" s="58">
        <f>H48</f>
        <v>27704.13</v>
      </c>
      <c r="I47" s="58"/>
      <c r="J47" s="58">
        <f>J48</f>
        <v>33944.49</v>
      </c>
      <c r="K47" s="58" t="s">
        <v>104</v>
      </c>
      <c r="L47" s="58">
        <f t="shared" si="4"/>
        <v>122.52501702814706</v>
      </c>
    </row>
    <row r="48" spans="1:13" x14ac:dyDescent="0.25">
      <c r="A48" s="168"/>
      <c r="B48" s="169"/>
      <c r="C48" s="170"/>
      <c r="D48" s="171"/>
      <c r="E48" s="171"/>
      <c r="F48" s="171">
        <v>3121</v>
      </c>
      <c r="G48" s="56" t="s">
        <v>128</v>
      </c>
      <c r="H48" s="54">
        <v>27704.13</v>
      </c>
      <c r="I48" s="54"/>
      <c r="J48" s="54">
        <v>33944.49</v>
      </c>
      <c r="K48" s="58" t="s">
        <v>104</v>
      </c>
      <c r="L48" s="54">
        <f t="shared" si="4"/>
        <v>122.52501702814706</v>
      </c>
    </row>
    <row r="49" spans="1:12" x14ac:dyDescent="0.25">
      <c r="A49" s="142"/>
      <c r="B49" s="143"/>
      <c r="C49" s="144"/>
      <c r="D49" s="149"/>
      <c r="E49" s="149">
        <v>313</v>
      </c>
      <c r="F49" s="149"/>
      <c r="G49" s="70" t="s">
        <v>129</v>
      </c>
      <c r="H49" s="58">
        <f>H50</f>
        <v>95682.62</v>
      </c>
      <c r="I49" s="58"/>
      <c r="J49" s="58">
        <f>J50</f>
        <v>116579.32</v>
      </c>
      <c r="K49" s="58" t="s">
        <v>104</v>
      </c>
      <c r="L49" s="58">
        <f t="shared" si="4"/>
        <v>121.83959845581154</v>
      </c>
    </row>
    <row r="50" spans="1:12" ht="25.5" x14ac:dyDescent="0.25">
      <c r="A50" s="168"/>
      <c r="B50" s="169"/>
      <c r="C50" s="170"/>
      <c r="D50" s="171"/>
      <c r="E50" s="171"/>
      <c r="F50" s="171">
        <v>3132</v>
      </c>
      <c r="G50" s="56" t="s">
        <v>130</v>
      </c>
      <c r="H50" s="54">
        <v>95682.62</v>
      </c>
      <c r="I50" s="54"/>
      <c r="J50" s="54">
        <v>116579.32</v>
      </c>
      <c r="K50" s="58" t="s">
        <v>104</v>
      </c>
      <c r="L50" s="54">
        <f t="shared" si="4"/>
        <v>121.83959845581154</v>
      </c>
    </row>
    <row r="51" spans="1:12" x14ac:dyDescent="0.25">
      <c r="A51" s="218"/>
      <c r="B51" s="219"/>
      <c r="C51" s="220"/>
      <c r="D51" s="68">
        <v>32</v>
      </c>
      <c r="E51" s="149"/>
      <c r="F51" s="149"/>
      <c r="G51" s="69" t="s">
        <v>23</v>
      </c>
      <c r="H51" s="58">
        <f>H52+H55</f>
        <v>40847.58</v>
      </c>
      <c r="I51" s="58">
        <v>39988</v>
      </c>
      <c r="J51" s="58">
        <f>J52+J55</f>
        <v>34355.279999999999</v>
      </c>
      <c r="K51" s="58">
        <f t="shared" si="3"/>
        <v>85.913974192257669</v>
      </c>
      <c r="L51" s="58">
        <f t="shared" si="4"/>
        <v>84.10603516781164</v>
      </c>
    </row>
    <row r="52" spans="1:12" x14ac:dyDescent="0.25">
      <c r="A52" s="142"/>
      <c r="B52" s="143"/>
      <c r="C52" s="144"/>
      <c r="D52" s="149"/>
      <c r="E52" s="149">
        <v>321</v>
      </c>
      <c r="F52" s="149"/>
      <c r="G52" s="69" t="s">
        <v>131</v>
      </c>
      <c r="H52" s="59">
        <f>H53</f>
        <v>39183.15</v>
      </c>
      <c r="I52" s="59"/>
      <c r="J52" s="59">
        <f>J53</f>
        <v>32367.279999999999</v>
      </c>
      <c r="K52" s="59" t="s">
        <v>104</v>
      </c>
      <c r="L52" s="59">
        <f t="shared" si="4"/>
        <v>82.605099385832943</v>
      </c>
    </row>
    <row r="53" spans="1:12" ht="38.25" x14ac:dyDescent="0.25">
      <c r="A53" s="168"/>
      <c r="B53" s="169"/>
      <c r="C53" s="170"/>
      <c r="D53" s="171"/>
      <c r="E53" s="171"/>
      <c r="F53" s="171">
        <v>3212</v>
      </c>
      <c r="G53" s="72" t="s">
        <v>133</v>
      </c>
      <c r="H53" s="55">
        <v>39183.15</v>
      </c>
      <c r="I53" s="55"/>
      <c r="J53" s="55">
        <v>32367.279999999999</v>
      </c>
      <c r="K53" s="59" t="s">
        <v>104</v>
      </c>
      <c r="L53" s="55">
        <f t="shared" si="4"/>
        <v>82.605099385832943</v>
      </c>
    </row>
    <row r="54" spans="1:12" ht="25.5" x14ac:dyDescent="0.25">
      <c r="A54" s="142"/>
      <c r="B54" s="143"/>
      <c r="C54" s="144"/>
      <c r="D54" s="149"/>
      <c r="E54" s="149">
        <v>329</v>
      </c>
      <c r="F54" s="149"/>
      <c r="G54" s="69" t="s">
        <v>152</v>
      </c>
      <c r="H54" s="59">
        <f>H55</f>
        <v>1664.43</v>
      </c>
      <c r="I54" s="59"/>
      <c r="J54" s="59">
        <f>J55</f>
        <v>1988</v>
      </c>
      <c r="K54" s="59" t="s">
        <v>104</v>
      </c>
      <c r="L54" s="59">
        <f t="shared" si="4"/>
        <v>119.4402888676604</v>
      </c>
    </row>
    <row r="55" spans="1:12" x14ac:dyDescent="0.25">
      <c r="A55" s="168"/>
      <c r="B55" s="169"/>
      <c r="C55" s="170"/>
      <c r="D55" s="171"/>
      <c r="E55" s="171"/>
      <c r="F55" s="171">
        <v>3295</v>
      </c>
      <c r="G55" s="172" t="s">
        <v>155</v>
      </c>
      <c r="H55" s="55">
        <v>1664.43</v>
      </c>
      <c r="I55" s="55"/>
      <c r="J55" s="55">
        <v>1988</v>
      </c>
      <c r="K55" s="59" t="s">
        <v>104</v>
      </c>
      <c r="L55" s="55">
        <f t="shared" si="4"/>
        <v>119.4402888676604</v>
      </c>
    </row>
    <row r="56" spans="1:12" x14ac:dyDescent="0.25">
      <c r="A56" s="215"/>
      <c r="B56" s="216"/>
      <c r="C56" s="217"/>
      <c r="D56" s="68">
        <v>34</v>
      </c>
      <c r="E56" s="149"/>
      <c r="F56" s="149"/>
      <c r="G56" s="69" t="s">
        <v>34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</row>
    <row r="57" spans="1:12" ht="25.5" x14ac:dyDescent="0.25">
      <c r="A57" s="230"/>
      <c r="B57" s="231"/>
      <c r="C57" s="232"/>
      <c r="D57" s="83">
        <v>4</v>
      </c>
      <c r="E57" s="145"/>
      <c r="F57" s="145"/>
      <c r="G57" s="83" t="s">
        <v>14</v>
      </c>
      <c r="H57" s="79">
        <f>H58</f>
        <v>0</v>
      </c>
      <c r="I57" s="79">
        <f t="shared" ref="I57:J57" si="5">I58</f>
        <v>0</v>
      </c>
      <c r="J57" s="79">
        <f t="shared" si="5"/>
        <v>0</v>
      </c>
      <c r="K57" s="79">
        <v>0</v>
      </c>
      <c r="L57" s="79">
        <v>0</v>
      </c>
    </row>
    <row r="58" spans="1:12" ht="25.5" x14ac:dyDescent="0.25">
      <c r="A58" s="218"/>
      <c r="B58" s="219"/>
      <c r="C58" s="220"/>
      <c r="D58" s="68">
        <v>42</v>
      </c>
      <c r="E58" s="149"/>
      <c r="F58" s="149"/>
      <c r="G58" s="69" t="s">
        <v>31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</row>
    <row r="59" spans="1:12" s="4" customFormat="1" ht="20.100000000000001" customHeight="1" x14ac:dyDescent="0.25">
      <c r="A59" s="224" t="s">
        <v>42</v>
      </c>
      <c r="B59" s="225"/>
      <c r="C59" s="226"/>
      <c r="D59" s="88">
        <v>1035</v>
      </c>
      <c r="E59" s="88"/>
      <c r="F59" s="88"/>
      <c r="G59" s="89"/>
      <c r="H59" s="110"/>
      <c r="I59" s="93"/>
      <c r="J59" s="93"/>
      <c r="K59" s="93"/>
      <c r="L59" s="93"/>
    </row>
    <row r="60" spans="1:12" s="4" customFormat="1" ht="20.100000000000001" customHeight="1" x14ac:dyDescent="0.25">
      <c r="A60" s="224" t="s">
        <v>43</v>
      </c>
      <c r="B60" s="225"/>
      <c r="C60" s="226"/>
      <c r="D60" s="88" t="s">
        <v>98</v>
      </c>
      <c r="E60" s="88"/>
      <c r="F60" s="88"/>
      <c r="G60" s="89" t="s">
        <v>44</v>
      </c>
      <c r="H60" s="110"/>
      <c r="I60" s="93"/>
      <c r="J60" s="93"/>
      <c r="K60" s="93"/>
      <c r="L60" s="93"/>
    </row>
    <row r="61" spans="1:12" ht="15" customHeight="1" x14ac:dyDescent="0.25">
      <c r="A61" s="227" t="s">
        <v>89</v>
      </c>
      <c r="B61" s="228"/>
      <c r="C61" s="229"/>
      <c r="D61" s="111"/>
      <c r="E61" s="146"/>
      <c r="F61" s="146"/>
      <c r="G61" s="111" t="s">
        <v>10</v>
      </c>
      <c r="H61" s="112"/>
      <c r="I61" s="114"/>
      <c r="J61" s="114"/>
      <c r="K61" s="114"/>
      <c r="L61" s="115"/>
    </row>
    <row r="62" spans="1:12" x14ac:dyDescent="0.25">
      <c r="A62" s="84"/>
      <c r="B62" s="85"/>
      <c r="C62" s="86"/>
      <c r="D62" s="83">
        <v>3</v>
      </c>
      <c r="E62" s="145"/>
      <c r="F62" s="145"/>
      <c r="G62" s="83" t="s">
        <v>12</v>
      </c>
      <c r="H62" s="79">
        <f t="shared" ref="H62" si="6">H63+H75</f>
        <v>20066.250000000004</v>
      </c>
      <c r="I62" s="79">
        <f>I63+I75</f>
        <v>4022</v>
      </c>
      <c r="J62" s="79">
        <f>J63+J75</f>
        <v>4022</v>
      </c>
      <c r="K62" s="79">
        <f t="shared" ref="K62:K63" si="7">(J62/I62)*100</f>
        <v>100</v>
      </c>
      <c r="L62" s="79">
        <f t="shared" ref="L62:L74" si="8">(J62/H62)*100</f>
        <v>20.043605556593779</v>
      </c>
    </row>
    <row r="63" spans="1:12" x14ac:dyDescent="0.25">
      <c r="A63" s="218"/>
      <c r="B63" s="219"/>
      <c r="C63" s="220"/>
      <c r="D63" s="68">
        <v>32</v>
      </c>
      <c r="E63" s="149"/>
      <c r="F63" s="149"/>
      <c r="G63" s="69" t="s">
        <v>23</v>
      </c>
      <c r="H63" s="58">
        <f>H64+H66+H72</f>
        <v>20066.250000000004</v>
      </c>
      <c r="I63" s="58">
        <v>4022</v>
      </c>
      <c r="J63" s="58">
        <f>J64+J66+J72</f>
        <v>4022</v>
      </c>
      <c r="K63" s="58">
        <f t="shared" si="7"/>
        <v>100</v>
      </c>
      <c r="L63" s="58">
        <f t="shared" si="8"/>
        <v>20.043605556593779</v>
      </c>
    </row>
    <row r="64" spans="1:12" x14ac:dyDescent="0.25">
      <c r="A64" s="142"/>
      <c r="B64" s="143"/>
      <c r="C64" s="144"/>
      <c r="D64" s="149"/>
      <c r="E64" s="149">
        <v>322</v>
      </c>
      <c r="F64" s="149"/>
      <c r="G64" s="69" t="s">
        <v>136</v>
      </c>
      <c r="H64" s="58">
        <f>H65</f>
        <v>328.13</v>
      </c>
      <c r="I64" s="58"/>
      <c r="J64" s="58">
        <f>J65</f>
        <v>160</v>
      </c>
      <c r="K64" s="58" t="s">
        <v>104</v>
      </c>
      <c r="L64" s="58">
        <f t="shared" si="8"/>
        <v>48.761161734678332</v>
      </c>
    </row>
    <row r="65" spans="1:12" ht="25.5" x14ac:dyDescent="0.25">
      <c r="A65" s="168"/>
      <c r="B65" s="169"/>
      <c r="C65" s="170"/>
      <c r="D65" s="171"/>
      <c r="E65" s="171"/>
      <c r="F65" s="171">
        <v>3221</v>
      </c>
      <c r="G65" s="72" t="s">
        <v>172</v>
      </c>
      <c r="H65" s="54">
        <v>328.13</v>
      </c>
      <c r="I65" s="54"/>
      <c r="J65" s="54">
        <v>160</v>
      </c>
      <c r="K65" s="58" t="s">
        <v>104</v>
      </c>
      <c r="L65" s="54">
        <f t="shared" si="8"/>
        <v>48.761161734678332</v>
      </c>
    </row>
    <row r="66" spans="1:12" x14ac:dyDescent="0.25">
      <c r="A66" s="142"/>
      <c r="B66" s="143"/>
      <c r="C66" s="144"/>
      <c r="D66" s="149"/>
      <c r="E66" s="149">
        <v>323</v>
      </c>
      <c r="F66" s="149"/>
      <c r="G66" s="69" t="s">
        <v>141</v>
      </c>
      <c r="H66" s="58">
        <f>SUM(H67:H71)</f>
        <v>19158.080000000002</v>
      </c>
      <c r="I66" s="58"/>
      <c r="J66" s="58">
        <f>SUM(J67:J71)</f>
        <v>3767</v>
      </c>
      <c r="K66" s="58" t="s">
        <v>104</v>
      </c>
      <c r="L66" s="58">
        <f t="shared" si="8"/>
        <v>19.662721942908682</v>
      </c>
    </row>
    <row r="67" spans="1:12" ht="25.5" x14ac:dyDescent="0.25">
      <c r="A67" s="168"/>
      <c r="B67" s="169"/>
      <c r="C67" s="170"/>
      <c r="D67" s="171"/>
      <c r="E67" s="171"/>
      <c r="F67" s="171">
        <v>3232</v>
      </c>
      <c r="G67" s="72" t="s">
        <v>174</v>
      </c>
      <c r="H67" s="54">
        <v>1093.3599999999999</v>
      </c>
      <c r="I67" s="54"/>
      <c r="J67" s="54"/>
      <c r="K67" s="58" t="s">
        <v>104</v>
      </c>
      <c r="L67" s="54">
        <f t="shared" si="8"/>
        <v>0</v>
      </c>
    </row>
    <row r="68" spans="1:12" x14ac:dyDescent="0.25">
      <c r="A68" s="168"/>
      <c r="B68" s="169"/>
      <c r="C68" s="170"/>
      <c r="D68" s="171"/>
      <c r="E68" s="171"/>
      <c r="F68" s="171">
        <v>3235</v>
      </c>
      <c r="G68" s="52" t="s">
        <v>146</v>
      </c>
      <c r="H68" s="54">
        <v>2611.71</v>
      </c>
      <c r="I68" s="54"/>
      <c r="J68" s="54">
        <v>400</v>
      </c>
      <c r="K68" s="58" t="s">
        <v>104</v>
      </c>
      <c r="L68" s="54">
        <f t="shared" si="8"/>
        <v>15.315636115801526</v>
      </c>
    </row>
    <row r="69" spans="1:12" x14ac:dyDescent="0.25">
      <c r="A69" s="168"/>
      <c r="B69" s="169"/>
      <c r="C69" s="170"/>
      <c r="D69" s="171"/>
      <c r="E69" s="171"/>
      <c r="F69" s="171">
        <v>3237</v>
      </c>
      <c r="G69" s="52" t="s">
        <v>147</v>
      </c>
      <c r="H69" s="54">
        <v>5163.04</v>
      </c>
      <c r="I69" s="54"/>
      <c r="J69" s="54"/>
      <c r="K69" s="58" t="s">
        <v>104</v>
      </c>
      <c r="L69" s="54">
        <f t="shared" si="8"/>
        <v>0</v>
      </c>
    </row>
    <row r="70" spans="1:12" x14ac:dyDescent="0.25">
      <c r="A70" s="168"/>
      <c r="B70" s="169"/>
      <c r="C70" s="170"/>
      <c r="D70" s="171"/>
      <c r="E70" s="171"/>
      <c r="F70" s="171">
        <v>3238</v>
      </c>
      <c r="G70" s="172" t="s">
        <v>148</v>
      </c>
      <c r="H70" s="54">
        <v>2569.44</v>
      </c>
      <c r="I70" s="54"/>
      <c r="J70" s="54">
        <v>1992</v>
      </c>
      <c r="K70" s="58" t="s">
        <v>104</v>
      </c>
      <c r="L70" s="54">
        <f t="shared" si="8"/>
        <v>77.526620586586958</v>
      </c>
    </row>
    <row r="71" spans="1:12" x14ac:dyDescent="0.25">
      <c r="A71" s="168"/>
      <c r="B71" s="169"/>
      <c r="C71" s="170"/>
      <c r="D71" s="171"/>
      <c r="E71" s="171"/>
      <c r="F71" s="171">
        <v>3239</v>
      </c>
      <c r="G71" s="52" t="s">
        <v>149</v>
      </c>
      <c r="H71" s="54">
        <v>7720.53</v>
      </c>
      <c r="I71" s="54"/>
      <c r="J71" s="54">
        <v>1375</v>
      </c>
      <c r="K71" s="58" t="s">
        <v>104</v>
      </c>
      <c r="L71" s="54">
        <f t="shared" si="8"/>
        <v>17.809658145230962</v>
      </c>
    </row>
    <row r="72" spans="1:12" ht="25.5" x14ac:dyDescent="0.25">
      <c r="A72" s="142"/>
      <c r="B72" s="143"/>
      <c r="C72" s="144"/>
      <c r="D72" s="149"/>
      <c r="E72" s="149">
        <v>329</v>
      </c>
      <c r="F72" s="149"/>
      <c r="G72" s="69" t="s">
        <v>152</v>
      </c>
      <c r="H72" s="58">
        <f>SUM(H73:H74)</f>
        <v>580.04</v>
      </c>
      <c r="I72" s="58"/>
      <c r="J72" s="58">
        <f>SUM(J73:J74)</f>
        <v>95</v>
      </c>
      <c r="K72" s="58" t="s">
        <v>104</v>
      </c>
      <c r="L72" s="58">
        <f t="shared" si="8"/>
        <v>16.378180815116199</v>
      </c>
    </row>
    <row r="73" spans="1:12" x14ac:dyDescent="0.25">
      <c r="A73" s="168"/>
      <c r="B73" s="169"/>
      <c r="C73" s="170"/>
      <c r="D73" s="171"/>
      <c r="E73" s="171"/>
      <c r="F73" s="171">
        <v>3293</v>
      </c>
      <c r="G73" s="172" t="s">
        <v>153</v>
      </c>
      <c r="H73" s="54">
        <v>183.46</v>
      </c>
      <c r="I73" s="54"/>
      <c r="J73" s="54">
        <v>95</v>
      </c>
      <c r="K73" s="58" t="s">
        <v>104</v>
      </c>
      <c r="L73" s="54">
        <f t="shared" si="8"/>
        <v>51.782404883898394</v>
      </c>
    </row>
    <row r="74" spans="1:12" ht="25.5" x14ac:dyDescent="0.25">
      <c r="A74" s="168"/>
      <c r="B74" s="169"/>
      <c r="C74" s="170"/>
      <c r="D74" s="171"/>
      <c r="E74" s="171"/>
      <c r="F74" s="171">
        <v>3299</v>
      </c>
      <c r="G74" s="72" t="s">
        <v>175</v>
      </c>
      <c r="H74" s="54">
        <v>396.58</v>
      </c>
      <c r="I74" s="54"/>
      <c r="J74" s="54"/>
      <c r="K74" s="58" t="s">
        <v>104</v>
      </c>
      <c r="L74" s="54">
        <f t="shared" si="8"/>
        <v>0</v>
      </c>
    </row>
    <row r="75" spans="1:12" x14ac:dyDescent="0.25">
      <c r="A75" s="218"/>
      <c r="B75" s="219"/>
      <c r="C75" s="220"/>
      <c r="D75" s="60">
        <v>34</v>
      </c>
      <c r="E75" s="60"/>
      <c r="F75" s="60"/>
      <c r="G75" s="61" t="s">
        <v>34</v>
      </c>
      <c r="H75" s="62">
        <v>0</v>
      </c>
      <c r="I75" s="62">
        <v>0</v>
      </c>
      <c r="J75" s="62">
        <v>0</v>
      </c>
      <c r="K75" s="136">
        <v>0</v>
      </c>
      <c r="L75" s="136">
        <v>0</v>
      </c>
    </row>
    <row r="76" spans="1:12" x14ac:dyDescent="0.25">
      <c r="A76" s="227" t="s">
        <v>92</v>
      </c>
      <c r="B76" s="228"/>
      <c r="C76" s="229"/>
      <c r="D76" s="111"/>
      <c r="E76" s="146"/>
      <c r="F76" s="146"/>
      <c r="G76" s="111" t="s">
        <v>26</v>
      </c>
      <c r="H76" s="112"/>
      <c r="I76" s="114"/>
      <c r="J76" s="114"/>
      <c r="K76" s="114"/>
      <c r="L76" s="115"/>
    </row>
    <row r="77" spans="1:12" x14ac:dyDescent="0.25">
      <c r="A77" s="84"/>
      <c r="B77" s="82"/>
      <c r="C77" s="83"/>
      <c r="D77" s="83">
        <v>3</v>
      </c>
      <c r="E77" s="145"/>
      <c r="F77" s="145"/>
      <c r="G77" s="83" t="s">
        <v>12</v>
      </c>
      <c r="H77" s="79">
        <f>H78</f>
        <v>15.37</v>
      </c>
      <c r="I77" s="79">
        <f>I78</f>
        <v>60</v>
      </c>
      <c r="J77" s="79">
        <f>J78</f>
        <v>51.92</v>
      </c>
      <c r="K77" s="79">
        <f t="shared" ref="K77:K78" si="9">(J77/I77)*100</f>
        <v>86.533333333333346</v>
      </c>
      <c r="L77" s="79">
        <f t="shared" ref="L77:L80" si="10">(J77/H77)*100</f>
        <v>337.80091086532207</v>
      </c>
    </row>
    <row r="78" spans="1:12" x14ac:dyDescent="0.25">
      <c r="A78" s="215"/>
      <c r="B78" s="216"/>
      <c r="C78" s="217"/>
      <c r="D78" s="68">
        <v>34</v>
      </c>
      <c r="E78" s="149"/>
      <c r="F78" s="149"/>
      <c r="G78" s="69" t="s">
        <v>34</v>
      </c>
      <c r="H78" s="59">
        <f>H79</f>
        <v>15.37</v>
      </c>
      <c r="I78" s="58">
        <v>60</v>
      </c>
      <c r="J78" s="58">
        <f>J79</f>
        <v>51.92</v>
      </c>
      <c r="K78" s="58">
        <f t="shared" si="9"/>
        <v>86.533333333333346</v>
      </c>
      <c r="L78" s="58">
        <f t="shared" si="10"/>
        <v>337.80091086532207</v>
      </c>
    </row>
    <row r="79" spans="1:12" x14ac:dyDescent="0.25">
      <c r="A79" s="173"/>
      <c r="B79" s="174"/>
      <c r="C79" s="171"/>
      <c r="D79" s="171"/>
      <c r="E79" s="171">
        <v>343</v>
      </c>
      <c r="F79" s="171"/>
      <c r="G79" s="172" t="s">
        <v>156</v>
      </c>
      <c r="H79" s="55">
        <f>H80</f>
        <v>15.37</v>
      </c>
      <c r="I79" s="54"/>
      <c r="J79" s="54">
        <f>J80</f>
        <v>51.92</v>
      </c>
      <c r="K79" s="54" t="s">
        <v>104</v>
      </c>
      <c r="L79" s="54">
        <f t="shared" si="10"/>
        <v>337.80091086532207</v>
      </c>
    </row>
    <row r="80" spans="1:12" ht="25.5" x14ac:dyDescent="0.25">
      <c r="A80" s="173"/>
      <c r="B80" s="174"/>
      <c r="C80" s="171"/>
      <c r="D80" s="171"/>
      <c r="E80" s="171"/>
      <c r="F80" s="171">
        <v>3431</v>
      </c>
      <c r="G80" s="172" t="s">
        <v>157</v>
      </c>
      <c r="H80" s="55">
        <v>15.37</v>
      </c>
      <c r="I80" s="54"/>
      <c r="J80" s="54">
        <v>51.92</v>
      </c>
      <c r="K80" s="54" t="s">
        <v>104</v>
      </c>
      <c r="L80" s="54">
        <f t="shared" si="10"/>
        <v>337.80091086532207</v>
      </c>
    </row>
    <row r="81" spans="1:12" x14ac:dyDescent="0.25">
      <c r="A81" s="227" t="s">
        <v>93</v>
      </c>
      <c r="B81" s="228"/>
      <c r="C81" s="229"/>
      <c r="D81" s="111"/>
      <c r="E81" s="146"/>
      <c r="F81" s="146"/>
      <c r="G81" s="111" t="s">
        <v>33</v>
      </c>
      <c r="H81" s="112"/>
      <c r="I81" s="114"/>
      <c r="J81" s="114"/>
      <c r="K81" s="114"/>
      <c r="L81" s="115"/>
    </row>
    <row r="82" spans="1:12" x14ac:dyDescent="0.25">
      <c r="A82" s="84"/>
      <c r="B82" s="82"/>
      <c r="C82" s="83"/>
      <c r="D82" s="83">
        <v>3</v>
      </c>
      <c r="E82" s="145"/>
      <c r="F82" s="145"/>
      <c r="G82" s="83" t="s">
        <v>12</v>
      </c>
      <c r="H82" s="79">
        <f>H84+H112</f>
        <v>50545.090000000004</v>
      </c>
      <c r="I82" s="79">
        <f>SUM(I83:I112)</f>
        <v>87504.33</v>
      </c>
      <c r="J82" s="79">
        <f>J84+J112</f>
        <v>62572.72</v>
      </c>
      <c r="K82" s="79">
        <f t="shared" ref="K82:K130" si="11">(J82/I82)*100</f>
        <v>71.508141368547129</v>
      </c>
      <c r="L82" s="79">
        <f t="shared" ref="L82:L129" si="12">(J82/H82)*100</f>
        <v>123.79584248440352</v>
      </c>
    </row>
    <row r="83" spans="1:12" x14ac:dyDescent="0.25">
      <c r="A83" s="218"/>
      <c r="B83" s="219"/>
      <c r="C83" s="220"/>
      <c r="D83" s="68">
        <v>31</v>
      </c>
      <c r="E83" s="149"/>
      <c r="F83" s="149"/>
      <c r="G83" s="69" t="s">
        <v>13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</row>
    <row r="84" spans="1:12" x14ac:dyDescent="0.25">
      <c r="A84" s="218"/>
      <c r="B84" s="219"/>
      <c r="C84" s="220"/>
      <c r="D84" s="68">
        <v>32</v>
      </c>
      <c r="E84" s="149"/>
      <c r="F84" s="149"/>
      <c r="G84" s="69" t="s">
        <v>23</v>
      </c>
      <c r="H84" s="58">
        <f>H85+H89+H95+H105+H107</f>
        <v>50423.460000000006</v>
      </c>
      <c r="I84" s="58">
        <v>86500</v>
      </c>
      <c r="J84" s="58">
        <f>J85+J89+J95+J105+J107</f>
        <v>62405.36</v>
      </c>
      <c r="K84" s="58">
        <f t="shared" si="11"/>
        <v>72.144924855491325</v>
      </c>
      <c r="L84" s="58">
        <f t="shared" si="12"/>
        <v>123.76255020976346</v>
      </c>
    </row>
    <row r="85" spans="1:12" x14ac:dyDescent="0.25">
      <c r="A85" s="142"/>
      <c r="B85" s="143"/>
      <c r="C85" s="144"/>
      <c r="D85" s="149"/>
      <c r="E85" s="149">
        <v>321</v>
      </c>
      <c r="F85" s="149"/>
      <c r="G85" s="69" t="s">
        <v>131</v>
      </c>
      <c r="H85" s="58">
        <f>SUM(H86:H88)</f>
        <v>4789.33</v>
      </c>
      <c r="I85" s="58"/>
      <c r="J85" s="58">
        <f>SUM(J86:J88)</f>
        <v>7957.42</v>
      </c>
      <c r="K85" s="58" t="s">
        <v>104</v>
      </c>
      <c r="L85" s="58">
        <f t="shared" si="12"/>
        <v>166.14891853349008</v>
      </c>
    </row>
    <row r="86" spans="1:12" x14ac:dyDescent="0.25">
      <c r="A86" s="168"/>
      <c r="B86" s="169"/>
      <c r="C86" s="170"/>
      <c r="D86" s="171"/>
      <c r="E86" s="171"/>
      <c r="F86" s="171">
        <v>3211</v>
      </c>
      <c r="G86" s="172" t="s">
        <v>132</v>
      </c>
      <c r="H86" s="54">
        <v>3964.93</v>
      </c>
      <c r="I86" s="54"/>
      <c r="J86" s="54">
        <v>7259.42</v>
      </c>
      <c r="K86" s="54" t="s">
        <v>104</v>
      </c>
      <c r="L86" s="54">
        <f t="shared" si="12"/>
        <v>183.09074813426719</v>
      </c>
    </row>
    <row r="87" spans="1:12" x14ac:dyDescent="0.25">
      <c r="A87" s="168"/>
      <c r="B87" s="169"/>
      <c r="C87" s="170"/>
      <c r="D87" s="171"/>
      <c r="E87" s="171"/>
      <c r="F87" s="171">
        <v>3213</v>
      </c>
      <c r="G87" s="172" t="s">
        <v>171</v>
      </c>
      <c r="H87" s="54">
        <v>292</v>
      </c>
      <c r="I87" s="54"/>
      <c r="J87" s="54">
        <v>475</v>
      </c>
      <c r="K87" s="54" t="s">
        <v>104</v>
      </c>
      <c r="L87" s="54">
        <f t="shared" si="12"/>
        <v>162.67123287671234</v>
      </c>
    </row>
    <row r="88" spans="1:12" ht="25.5" x14ac:dyDescent="0.25">
      <c r="A88" s="168"/>
      <c r="B88" s="169"/>
      <c r="C88" s="170"/>
      <c r="D88" s="171"/>
      <c r="E88" s="171"/>
      <c r="F88" s="171">
        <v>3214</v>
      </c>
      <c r="G88" s="172" t="s">
        <v>135</v>
      </c>
      <c r="H88" s="54">
        <v>532.4</v>
      </c>
      <c r="I88" s="54"/>
      <c r="J88" s="54">
        <v>223</v>
      </c>
      <c r="K88" s="54" t="s">
        <v>104</v>
      </c>
      <c r="L88" s="54">
        <f t="shared" si="12"/>
        <v>41.885800150262966</v>
      </c>
    </row>
    <row r="89" spans="1:12" x14ac:dyDescent="0.25">
      <c r="A89" s="142"/>
      <c r="B89" s="143"/>
      <c r="C89" s="144"/>
      <c r="D89" s="149"/>
      <c r="E89" s="149">
        <v>322</v>
      </c>
      <c r="F89" s="149"/>
      <c r="G89" s="69" t="s">
        <v>136</v>
      </c>
      <c r="H89" s="58">
        <f>SUM(H90:H93)</f>
        <v>2623.5</v>
      </c>
      <c r="I89" s="58"/>
      <c r="J89" s="58">
        <f>SUM(J90:J94)</f>
        <v>3157.9900000000002</v>
      </c>
      <c r="K89" s="58" t="s">
        <v>104</v>
      </c>
      <c r="L89" s="58">
        <f t="shared" si="12"/>
        <v>120.37316561844864</v>
      </c>
    </row>
    <row r="90" spans="1:12" ht="25.5" x14ac:dyDescent="0.25">
      <c r="A90" s="168"/>
      <c r="B90" s="169"/>
      <c r="C90" s="170"/>
      <c r="D90" s="171"/>
      <c r="E90" s="171"/>
      <c r="F90" s="171">
        <v>3221</v>
      </c>
      <c r="G90" s="72" t="s">
        <v>172</v>
      </c>
      <c r="H90" s="54">
        <v>1784.91</v>
      </c>
      <c r="I90" s="54"/>
      <c r="J90" s="54">
        <v>1016.13</v>
      </c>
      <c r="K90" s="54" t="s">
        <v>104</v>
      </c>
      <c r="L90" s="54">
        <f t="shared" si="12"/>
        <v>56.928920785921974</v>
      </c>
    </row>
    <row r="91" spans="1:12" x14ac:dyDescent="0.25">
      <c r="A91" s="168"/>
      <c r="B91" s="169"/>
      <c r="C91" s="170"/>
      <c r="D91" s="171"/>
      <c r="E91" s="171"/>
      <c r="F91" s="171">
        <v>3223</v>
      </c>
      <c r="G91" s="52" t="s">
        <v>138</v>
      </c>
      <c r="H91" s="54">
        <v>0</v>
      </c>
      <c r="I91" s="54"/>
      <c r="J91" s="54">
        <v>1591.08</v>
      </c>
      <c r="K91" s="54" t="s">
        <v>104</v>
      </c>
      <c r="L91" s="54" t="s">
        <v>104</v>
      </c>
    </row>
    <row r="92" spans="1:12" ht="25.5" x14ac:dyDescent="0.25">
      <c r="A92" s="168"/>
      <c r="B92" s="169"/>
      <c r="C92" s="170"/>
      <c r="D92" s="171"/>
      <c r="E92" s="171"/>
      <c r="F92" s="171">
        <v>3224</v>
      </c>
      <c r="G92" s="72" t="s">
        <v>173</v>
      </c>
      <c r="H92" s="54">
        <v>231.68</v>
      </c>
      <c r="I92" s="54"/>
      <c r="J92" s="54">
        <v>215.53</v>
      </c>
      <c r="K92" s="54" t="s">
        <v>104</v>
      </c>
      <c r="L92" s="54">
        <f t="shared" si="12"/>
        <v>93.029178176795583</v>
      </c>
    </row>
    <row r="93" spans="1:12" x14ac:dyDescent="0.25">
      <c r="A93" s="168"/>
      <c r="B93" s="169"/>
      <c r="C93" s="170"/>
      <c r="D93" s="171"/>
      <c r="E93" s="171"/>
      <c r="F93" s="171">
        <v>3225</v>
      </c>
      <c r="G93" s="184" t="s">
        <v>140</v>
      </c>
      <c r="H93" s="54">
        <v>606.91</v>
      </c>
      <c r="I93" s="54"/>
      <c r="J93" s="54">
        <v>73.400000000000006</v>
      </c>
      <c r="K93" s="54"/>
      <c r="L93" s="54">
        <f t="shared" si="12"/>
        <v>12.094050188660594</v>
      </c>
    </row>
    <row r="94" spans="1:12" ht="25.5" x14ac:dyDescent="0.25">
      <c r="A94" s="168"/>
      <c r="B94" s="169"/>
      <c r="C94" s="170"/>
      <c r="D94" s="171"/>
      <c r="E94" s="171"/>
      <c r="F94" s="171">
        <v>3227</v>
      </c>
      <c r="G94" s="184" t="s">
        <v>184</v>
      </c>
      <c r="H94" s="54"/>
      <c r="I94" s="54"/>
      <c r="J94" s="54">
        <v>261.85000000000002</v>
      </c>
      <c r="K94" s="54" t="s">
        <v>104</v>
      </c>
      <c r="L94" s="54" t="s">
        <v>104</v>
      </c>
    </row>
    <row r="95" spans="1:12" x14ac:dyDescent="0.25">
      <c r="A95" s="142"/>
      <c r="B95" s="143"/>
      <c r="C95" s="144"/>
      <c r="D95" s="149"/>
      <c r="E95" s="149">
        <v>323</v>
      </c>
      <c r="F95" s="149"/>
      <c r="G95" s="69" t="s">
        <v>141</v>
      </c>
      <c r="H95" s="58">
        <f>SUM(H96:H104)</f>
        <v>36608.280000000006</v>
      </c>
      <c r="I95" s="58"/>
      <c r="J95" s="58">
        <f>SUM(J96:J104)</f>
        <v>45254.259999999995</v>
      </c>
      <c r="K95" s="54" t="s">
        <v>104</v>
      </c>
      <c r="L95" s="58">
        <f t="shared" si="12"/>
        <v>123.61755318742095</v>
      </c>
    </row>
    <row r="96" spans="1:12" x14ac:dyDescent="0.25">
      <c r="A96" s="168"/>
      <c r="B96" s="169"/>
      <c r="C96" s="170"/>
      <c r="D96" s="171"/>
      <c r="E96" s="171"/>
      <c r="F96" s="171">
        <v>3231</v>
      </c>
      <c r="G96" s="52" t="s">
        <v>142</v>
      </c>
      <c r="H96" s="54">
        <v>75.150000000000006</v>
      </c>
      <c r="I96" s="54"/>
      <c r="J96" s="54">
        <v>342.07</v>
      </c>
      <c r="K96" s="54" t="s">
        <v>104</v>
      </c>
      <c r="L96" s="54">
        <f t="shared" si="12"/>
        <v>455.18296739853622</v>
      </c>
    </row>
    <row r="97" spans="1:12" ht="25.5" x14ac:dyDescent="0.25">
      <c r="A97" s="168"/>
      <c r="B97" s="169"/>
      <c r="C97" s="170"/>
      <c r="D97" s="171"/>
      <c r="E97" s="171"/>
      <c r="F97" s="171">
        <v>3232</v>
      </c>
      <c r="G97" s="72" t="s">
        <v>174</v>
      </c>
      <c r="H97" s="54">
        <v>585.63</v>
      </c>
      <c r="I97" s="54"/>
      <c r="J97" s="54">
        <v>5778.54</v>
      </c>
      <c r="K97" s="54" t="s">
        <v>104</v>
      </c>
      <c r="L97" s="54">
        <f t="shared" si="12"/>
        <v>986.72199170124486</v>
      </c>
    </row>
    <row r="98" spans="1:12" x14ac:dyDescent="0.25">
      <c r="A98" s="168"/>
      <c r="B98" s="169"/>
      <c r="C98" s="170"/>
      <c r="D98" s="171"/>
      <c r="E98" s="171"/>
      <c r="F98" s="171">
        <v>3233</v>
      </c>
      <c r="G98" s="52" t="s">
        <v>144</v>
      </c>
      <c r="H98" s="54">
        <v>2354.4699999999998</v>
      </c>
      <c r="I98" s="54"/>
      <c r="J98" s="54">
        <v>2519.36</v>
      </c>
      <c r="K98" s="54" t="s">
        <v>104</v>
      </c>
      <c r="L98" s="54">
        <f t="shared" si="12"/>
        <v>107.00327462231417</v>
      </c>
    </row>
    <row r="99" spans="1:12" x14ac:dyDescent="0.25">
      <c r="A99" s="168"/>
      <c r="B99" s="169"/>
      <c r="C99" s="170"/>
      <c r="D99" s="171"/>
      <c r="E99" s="171"/>
      <c r="F99" s="171">
        <v>3234</v>
      </c>
      <c r="G99" s="52" t="s">
        <v>145</v>
      </c>
      <c r="H99" s="54">
        <v>73.38</v>
      </c>
      <c r="I99" s="54"/>
      <c r="J99" s="54">
        <v>69.34</v>
      </c>
      <c r="K99" s="54" t="s">
        <v>104</v>
      </c>
      <c r="L99" s="54">
        <f t="shared" si="12"/>
        <v>94.494412646497693</v>
      </c>
    </row>
    <row r="100" spans="1:12" x14ac:dyDescent="0.25">
      <c r="A100" s="168"/>
      <c r="B100" s="169"/>
      <c r="C100" s="170"/>
      <c r="D100" s="171"/>
      <c r="E100" s="171"/>
      <c r="F100" s="171">
        <v>3235</v>
      </c>
      <c r="G100" s="52" t="s">
        <v>146</v>
      </c>
      <c r="H100" s="54">
        <v>10808.68</v>
      </c>
      <c r="I100" s="54"/>
      <c r="J100" s="54">
        <v>9892.18</v>
      </c>
      <c r="K100" s="54" t="s">
        <v>104</v>
      </c>
      <c r="L100" s="54">
        <f t="shared" si="12"/>
        <v>91.520703730705321</v>
      </c>
    </row>
    <row r="101" spans="1:12" x14ac:dyDescent="0.25">
      <c r="A101" s="168"/>
      <c r="B101" s="169"/>
      <c r="C101" s="170"/>
      <c r="D101" s="171"/>
      <c r="E101" s="171"/>
      <c r="F101" s="171">
        <v>3236</v>
      </c>
      <c r="G101" s="52" t="s">
        <v>150</v>
      </c>
      <c r="H101" s="54">
        <v>63.33</v>
      </c>
      <c r="I101" s="54"/>
      <c r="J101" s="54">
        <v>1001.28</v>
      </c>
      <c r="K101" s="54"/>
      <c r="L101" s="54">
        <f t="shared" si="12"/>
        <v>1581.051634296542</v>
      </c>
    </row>
    <row r="102" spans="1:12" x14ac:dyDescent="0.25">
      <c r="A102" s="168"/>
      <c r="B102" s="169"/>
      <c r="C102" s="170"/>
      <c r="D102" s="171"/>
      <c r="E102" s="171"/>
      <c r="F102" s="171">
        <v>3237</v>
      </c>
      <c r="G102" s="52" t="s">
        <v>147</v>
      </c>
      <c r="H102" s="54">
        <v>17793.810000000001</v>
      </c>
      <c r="I102" s="54"/>
      <c r="J102" s="54">
        <v>19347.75</v>
      </c>
      <c r="K102" s="54" t="s">
        <v>104</v>
      </c>
      <c r="L102" s="54">
        <f t="shared" si="12"/>
        <v>108.73303693812623</v>
      </c>
    </row>
    <row r="103" spans="1:12" x14ac:dyDescent="0.25">
      <c r="A103" s="168"/>
      <c r="B103" s="169"/>
      <c r="C103" s="170"/>
      <c r="D103" s="171"/>
      <c r="E103" s="171"/>
      <c r="F103" s="171">
        <v>3238</v>
      </c>
      <c r="G103" s="52" t="s">
        <v>148</v>
      </c>
      <c r="H103" s="54">
        <v>244.62</v>
      </c>
      <c r="I103" s="54"/>
      <c r="J103" s="54">
        <v>294.92</v>
      </c>
      <c r="K103" s="54" t="s">
        <v>104</v>
      </c>
      <c r="L103" s="54" t="s">
        <v>104</v>
      </c>
    </row>
    <row r="104" spans="1:12" x14ac:dyDescent="0.25">
      <c r="A104" s="168"/>
      <c r="B104" s="169"/>
      <c r="C104" s="170"/>
      <c r="D104" s="171"/>
      <c r="E104" s="171"/>
      <c r="F104" s="171">
        <v>3239</v>
      </c>
      <c r="G104" s="52" t="s">
        <v>149</v>
      </c>
      <c r="H104" s="54">
        <v>4609.21</v>
      </c>
      <c r="I104" s="54"/>
      <c r="J104" s="54">
        <v>6008.82</v>
      </c>
      <c r="K104" s="54" t="s">
        <v>104</v>
      </c>
      <c r="L104" s="54">
        <f t="shared" si="12"/>
        <v>130.36550732121123</v>
      </c>
    </row>
    <row r="105" spans="1:12" ht="25.5" x14ac:dyDescent="0.25">
      <c r="A105" s="142"/>
      <c r="B105" s="143"/>
      <c r="C105" s="144"/>
      <c r="D105" s="149"/>
      <c r="E105" s="149">
        <v>324</v>
      </c>
      <c r="F105" s="149"/>
      <c r="G105" s="150" t="s">
        <v>151</v>
      </c>
      <c r="H105" s="58">
        <f>H106</f>
        <v>2738.6</v>
      </c>
      <c r="I105" s="58"/>
      <c r="J105" s="58">
        <f>J106</f>
        <v>174</v>
      </c>
      <c r="K105" s="54" t="s">
        <v>104</v>
      </c>
      <c r="L105" s="58">
        <f t="shared" si="12"/>
        <v>6.35361133425838</v>
      </c>
    </row>
    <row r="106" spans="1:12" ht="25.5" x14ac:dyDescent="0.25">
      <c r="A106" s="168"/>
      <c r="B106" s="169"/>
      <c r="C106" s="170"/>
      <c r="D106" s="171"/>
      <c r="E106" s="171"/>
      <c r="F106" s="171">
        <v>3241</v>
      </c>
      <c r="G106" s="72" t="s">
        <v>176</v>
      </c>
      <c r="H106" s="54">
        <v>2738.6</v>
      </c>
      <c r="I106" s="54"/>
      <c r="J106" s="54">
        <v>174</v>
      </c>
      <c r="K106" s="54" t="s">
        <v>104</v>
      </c>
      <c r="L106" s="54">
        <f t="shared" si="12"/>
        <v>6.35361133425838</v>
      </c>
    </row>
    <row r="107" spans="1:12" ht="25.5" x14ac:dyDescent="0.25">
      <c r="A107" s="142"/>
      <c r="B107" s="143"/>
      <c r="C107" s="144"/>
      <c r="D107" s="149"/>
      <c r="E107" s="149">
        <v>329</v>
      </c>
      <c r="F107" s="149"/>
      <c r="G107" s="150" t="s">
        <v>175</v>
      </c>
      <c r="H107" s="58">
        <f>SUM(H108:H111)</f>
        <v>3663.75</v>
      </c>
      <c r="I107" s="58"/>
      <c r="J107" s="58">
        <f>SUM(J108:J111)</f>
        <v>5861.6900000000005</v>
      </c>
      <c r="K107" s="54" t="s">
        <v>104</v>
      </c>
      <c r="L107" s="58">
        <f t="shared" si="12"/>
        <v>159.991538723985</v>
      </c>
    </row>
    <row r="108" spans="1:12" x14ac:dyDescent="0.25">
      <c r="A108" s="168"/>
      <c r="B108" s="169"/>
      <c r="C108" s="170"/>
      <c r="D108" s="171"/>
      <c r="E108" s="171"/>
      <c r="F108" s="171">
        <v>3293</v>
      </c>
      <c r="G108" s="72" t="s">
        <v>153</v>
      </c>
      <c r="H108" s="54">
        <v>1179.95</v>
      </c>
      <c r="I108" s="54"/>
      <c r="J108" s="54">
        <v>1929.6</v>
      </c>
      <c r="K108" s="54" t="s">
        <v>104</v>
      </c>
      <c r="L108" s="54">
        <f t="shared" si="12"/>
        <v>163.53235306580785</v>
      </c>
    </row>
    <row r="109" spans="1:12" x14ac:dyDescent="0.25">
      <c r="A109" s="168"/>
      <c r="B109" s="169"/>
      <c r="C109" s="170"/>
      <c r="D109" s="171"/>
      <c r="E109" s="171"/>
      <c r="F109" s="171">
        <v>3294</v>
      </c>
      <c r="G109" s="72" t="s">
        <v>154</v>
      </c>
      <c r="H109" s="54">
        <v>120</v>
      </c>
      <c r="I109" s="54"/>
      <c r="J109" s="54">
        <v>120</v>
      </c>
      <c r="K109" s="54" t="s">
        <v>104</v>
      </c>
      <c r="L109" s="54">
        <f t="shared" si="12"/>
        <v>100</v>
      </c>
    </row>
    <row r="110" spans="1:12" x14ac:dyDescent="0.25">
      <c r="A110" s="168"/>
      <c r="B110" s="169"/>
      <c r="C110" s="170"/>
      <c r="D110" s="171"/>
      <c r="E110" s="171"/>
      <c r="F110" s="171">
        <v>3295</v>
      </c>
      <c r="G110" s="52" t="s">
        <v>155</v>
      </c>
      <c r="H110" s="54">
        <v>0</v>
      </c>
      <c r="I110" s="54"/>
      <c r="J110" s="54">
        <v>167.44</v>
      </c>
      <c r="K110" s="54" t="s">
        <v>104</v>
      </c>
      <c r="L110" s="54" t="s">
        <v>104</v>
      </c>
    </row>
    <row r="111" spans="1:12" ht="25.5" x14ac:dyDescent="0.25">
      <c r="A111" s="168"/>
      <c r="B111" s="169"/>
      <c r="C111" s="170"/>
      <c r="D111" s="171"/>
      <c r="E111" s="171"/>
      <c r="F111" s="171">
        <v>3299</v>
      </c>
      <c r="G111" s="72" t="s">
        <v>175</v>
      </c>
      <c r="H111" s="54">
        <v>2363.8000000000002</v>
      </c>
      <c r="I111" s="54"/>
      <c r="J111" s="54">
        <v>3644.65</v>
      </c>
      <c r="K111" s="54" t="s">
        <v>104</v>
      </c>
      <c r="L111" s="54">
        <f t="shared" si="12"/>
        <v>154.18605634994501</v>
      </c>
    </row>
    <row r="112" spans="1:12" x14ac:dyDescent="0.25">
      <c r="A112" s="218"/>
      <c r="B112" s="219"/>
      <c r="C112" s="220"/>
      <c r="D112" s="68">
        <v>34</v>
      </c>
      <c r="E112" s="149"/>
      <c r="F112" s="149"/>
      <c r="G112" s="69" t="s">
        <v>34</v>
      </c>
      <c r="H112" s="58">
        <f>H113</f>
        <v>121.63</v>
      </c>
      <c r="I112" s="58">
        <v>1004.33</v>
      </c>
      <c r="J112" s="58">
        <f>J113</f>
        <v>167.36</v>
      </c>
      <c r="K112" s="58">
        <f t="shared" si="11"/>
        <v>16.663845548773811</v>
      </c>
      <c r="L112" s="58">
        <f t="shared" si="12"/>
        <v>137.59763216311768</v>
      </c>
    </row>
    <row r="113" spans="1:12" x14ac:dyDescent="0.25">
      <c r="A113" s="142"/>
      <c r="B113" s="143"/>
      <c r="C113" s="144"/>
      <c r="D113" s="149"/>
      <c r="E113" s="149">
        <v>343</v>
      </c>
      <c r="F113" s="149"/>
      <c r="G113" s="69" t="s">
        <v>156</v>
      </c>
      <c r="H113" s="58">
        <f>H114+H115</f>
        <v>121.63</v>
      </c>
      <c r="I113" s="58"/>
      <c r="J113" s="58">
        <f>J114+J115</f>
        <v>167.36</v>
      </c>
      <c r="K113" s="58" t="s">
        <v>104</v>
      </c>
      <c r="L113" s="58">
        <f t="shared" si="12"/>
        <v>137.59763216311768</v>
      </c>
    </row>
    <row r="114" spans="1:12" ht="25.5" x14ac:dyDescent="0.25">
      <c r="A114" s="168"/>
      <c r="B114" s="169"/>
      <c r="C114" s="170"/>
      <c r="D114" s="171"/>
      <c r="E114" s="171"/>
      <c r="F114" s="171">
        <v>3431</v>
      </c>
      <c r="G114" s="172" t="s">
        <v>157</v>
      </c>
      <c r="H114" s="54">
        <v>121.52</v>
      </c>
      <c r="I114" s="54"/>
      <c r="J114" s="54">
        <v>163.03</v>
      </c>
      <c r="K114" s="54" t="s">
        <v>104</v>
      </c>
      <c r="L114" s="54">
        <f t="shared" si="12"/>
        <v>134.15898617511522</v>
      </c>
    </row>
    <row r="115" spans="1:12" x14ac:dyDescent="0.25">
      <c r="A115" s="168"/>
      <c r="B115" s="169"/>
      <c r="C115" s="170"/>
      <c r="D115" s="171"/>
      <c r="E115" s="171"/>
      <c r="F115" s="171">
        <v>3433</v>
      </c>
      <c r="G115" s="172" t="s">
        <v>158</v>
      </c>
      <c r="H115" s="54">
        <v>0.11</v>
      </c>
      <c r="I115" s="54"/>
      <c r="J115" s="54">
        <v>4.33</v>
      </c>
      <c r="K115" s="54"/>
      <c r="L115" s="54">
        <f t="shared" si="12"/>
        <v>3936.3636363636365</v>
      </c>
    </row>
    <row r="116" spans="1:12" ht="25.5" x14ac:dyDescent="0.25">
      <c r="A116" s="230"/>
      <c r="B116" s="231"/>
      <c r="C116" s="232"/>
      <c r="D116" s="83">
        <v>4</v>
      </c>
      <c r="E116" s="145"/>
      <c r="F116" s="145"/>
      <c r="G116" s="83" t="s">
        <v>14</v>
      </c>
      <c r="H116" s="79">
        <f>H117+H120+H130</f>
        <v>7726.22</v>
      </c>
      <c r="I116" s="79">
        <f>I117+I120+I130</f>
        <v>49914.15</v>
      </c>
      <c r="J116" s="79">
        <f>J117+J120+J130</f>
        <v>15805.49</v>
      </c>
      <c r="K116" s="79">
        <f t="shared" si="11"/>
        <v>31.665349404928261</v>
      </c>
      <c r="L116" s="79">
        <f t="shared" si="12"/>
        <v>204.56950488078257</v>
      </c>
    </row>
    <row r="117" spans="1:12" ht="25.5" customHeight="1" x14ac:dyDescent="0.25">
      <c r="A117" s="215"/>
      <c r="B117" s="216"/>
      <c r="C117" s="217"/>
      <c r="D117" s="132">
        <v>41</v>
      </c>
      <c r="E117" s="149"/>
      <c r="F117" s="149"/>
      <c r="G117" s="69" t="s">
        <v>106</v>
      </c>
      <c r="H117" s="58">
        <f>H118</f>
        <v>0</v>
      </c>
      <c r="I117" s="58">
        <v>3906.25</v>
      </c>
      <c r="J117" s="58">
        <f>J118</f>
        <v>3906.25</v>
      </c>
      <c r="K117" s="58">
        <v>0</v>
      </c>
      <c r="L117" s="58">
        <v>0</v>
      </c>
    </row>
    <row r="118" spans="1:12" ht="25.5" customHeight="1" x14ac:dyDescent="0.25">
      <c r="A118" s="147"/>
      <c r="B118" s="148"/>
      <c r="C118" s="149"/>
      <c r="D118" s="149"/>
      <c r="E118" s="149">
        <v>412</v>
      </c>
      <c r="F118" s="149"/>
      <c r="G118" s="63" t="s">
        <v>163</v>
      </c>
      <c r="H118" s="58">
        <f>H119</f>
        <v>0</v>
      </c>
      <c r="I118" s="58"/>
      <c r="J118" s="58">
        <f>J119</f>
        <v>3906.25</v>
      </c>
      <c r="K118" s="58" t="s">
        <v>104</v>
      </c>
      <c r="L118" s="58" t="s">
        <v>104</v>
      </c>
    </row>
    <row r="119" spans="1:12" ht="25.5" customHeight="1" x14ac:dyDescent="0.25">
      <c r="A119" s="173"/>
      <c r="B119" s="174"/>
      <c r="C119" s="171"/>
      <c r="D119" s="171"/>
      <c r="E119" s="171"/>
      <c r="F119" s="171">
        <v>4123</v>
      </c>
      <c r="G119" s="81" t="s">
        <v>162</v>
      </c>
      <c r="H119" s="54">
        <v>0</v>
      </c>
      <c r="I119" s="54"/>
      <c r="J119" s="54">
        <v>3906.25</v>
      </c>
      <c r="K119" s="54" t="s">
        <v>104</v>
      </c>
      <c r="L119" s="54" t="s">
        <v>104</v>
      </c>
    </row>
    <row r="120" spans="1:12" ht="25.5" x14ac:dyDescent="0.25">
      <c r="A120" s="218"/>
      <c r="B120" s="219"/>
      <c r="C120" s="220"/>
      <c r="D120" s="68">
        <v>42</v>
      </c>
      <c r="E120" s="149"/>
      <c r="F120" s="149"/>
      <c r="G120" s="69" t="s">
        <v>31</v>
      </c>
      <c r="H120" s="58">
        <f>H121+H123+H128</f>
        <v>7726.22</v>
      </c>
      <c r="I120" s="58">
        <v>41419.47</v>
      </c>
      <c r="J120" s="58">
        <f>J121+J123+J128</f>
        <v>7310.8099999999995</v>
      </c>
      <c r="K120" s="58">
        <f t="shared" si="11"/>
        <v>17.65066042612327</v>
      </c>
      <c r="L120" s="58">
        <f t="shared" si="12"/>
        <v>94.62337339604619</v>
      </c>
    </row>
    <row r="121" spans="1:12" x14ac:dyDescent="0.25">
      <c r="A121" s="142"/>
      <c r="B121" s="143"/>
      <c r="C121" s="144"/>
      <c r="D121" s="149"/>
      <c r="E121" s="149">
        <v>421</v>
      </c>
      <c r="F121" s="149"/>
      <c r="G121" s="71" t="s">
        <v>177</v>
      </c>
      <c r="H121" s="58">
        <f>H122</f>
        <v>0</v>
      </c>
      <c r="I121" s="58"/>
      <c r="J121" s="58">
        <f>J122</f>
        <v>1120</v>
      </c>
      <c r="K121" s="58" t="s">
        <v>104</v>
      </c>
      <c r="L121" s="58" t="s">
        <v>104</v>
      </c>
    </row>
    <row r="122" spans="1:12" x14ac:dyDescent="0.25">
      <c r="A122" s="168"/>
      <c r="B122" s="169"/>
      <c r="C122" s="170"/>
      <c r="D122" s="171"/>
      <c r="E122" s="171"/>
      <c r="F122" s="171">
        <v>4212</v>
      </c>
      <c r="G122" s="52" t="s">
        <v>166</v>
      </c>
      <c r="H122" s="54">
        <v>0</v>
      </c>
      <c r="I122" s="54"/>
      <c r="J122" s="54">
        <v>1120</v>
      </c>
      <c r="K122" s="54" t="s">
        <v>104</v>
      </c>
      <c r="L122" s="54" t="s">
        <v>104</v>
      </c>
    </row>
    <row r="123" spans="1:12" x14ac:dyDescent="0.25">
      <c r="A123" s="142"/>
      <c r="B123" s="143"/>
      <c r="C123" s="144"/>
      <c r="D123" s="149"/>
      <c r="E123" s="149">
        <v>422</v>
      </c>
      <c r="F123" s="149"/>
      <c r="G123" s="71" t="s">
        <v>159</v>
      </c>
      <c r="H123" s="58">
        <f>SUM(H124:H127)</f>
        <v>7490.89</v>
      </c>
      <c r="I123" s="58"/>
      <c r="J123" s="58">
        <f>SUM(J124:J127)</f>
        <v>6190.8099999999995</v>
      </c>
      <c r="K123" s="58" t="s">
        <v>104</v>
      </c>
      <c r="L123" s="58">
        <f t="shared" si="12"/>
        <v>82.644518875594201</v>
      </c>
    </row>
    <row r="124" spans="1:12" x14ac:dyDescent="0.25">
      <c r="A124" s="168"/>
      <c r="B124" s="169"/>
      <c r="C124" s="170"/>
      <c r="D124" s="171"/>
      <c r="E124" s="171"/>
      <c r="F124" s="171">
        <v>4221</v>
      </c>
      <c r="G124" s="52" t="s">
        <v>160</v>
      </c>
      <c r="H124" s="54">
        <v>3505.76</v>
      </c>
      <c r="I124" s="54"/>
      <c r="J124" s="54">
        <v>3045</v>
      </c>
      <c r="K124" s="58" t="s">
        <v>104</v>
      </c>
      <c r="L124" s="54">
        <f t="shared" si="12"/>
        <v>86.857058098671885</v>
      </c>
    </row>
    <row r="125" spans="1:12" x14ac:dyDescent="0.25">
      <c r="A125" s="168"/>
      <c r="B125" s="169"/>
      <c r="C125" s="170"/>
      <c r="D125" s="171"/>
      <c r="E125" s="171"/>
      <c r="F125" s="171">
        <v>4222</v>
      </c>
      <c r="G125" s="52" t="s">
        <v>185</v>
      </c>
      <c r="H125" s="54"/>
      <c r="I125" s="54"/>
      <c r="J125" s="54">
        <v>325.91000000000003</v>
      </c>
      <c r="K125" s="58" t="s">
        <v>104</v>
      </c>
      <c r="L125" s="54" t="s">
        <v>104</v>
      </c>
    </row>
    <row r="126" spans="1:12" x14ac:dyDescent="0.25">
      <c r="A126" s="168"/>
      <c r="B126" s="169"/>
      <c r="C126" s="170"/>
      <c r="D126" s="171"/>
      <c r="E126" s="171"/>
      <c r="F126" s="171">
        <v>4226</v>
      </c>
      <c r="G126" s="52" t="s">
        <v>182</v>
      </c>
      <c r="H126" s="54">
        <v>3985.13</v>
      </c>
      <c r="I126" s="54"/>
      <c r="J126" s="54">
        <v>1588.7</v>
      </c>
      <c r="K126" s="58" t="s">
        <v>104</v>
      </c>
      <c r="L126" s="54" t="s">
        <v>104</v>
      </c>
    </row>
    <row r="127" spans="1:12" ht="25.5" x14ac:dyDescent="0.25">
      <c r="A127" s="168"/>
      <c r="B127" s="169"/>
      <c r="C127" s="170"/>
      <c r="D127" s="171"/>
      <c r="E127" s="171"/>
      <c r="F127" s="171">
        <v>4227</v>
      </c>
      <c r="G127" s="72" t="s">
        <v>178</v>
      </c>
      <c r="H127" s="54">
        <v>0</v>
      </c>
      <c r="I127" s="54"/>
      <c r="J127" s="54">
        <v>1231.2</v>
      </c>
      <c r="K127" s="58" t="s">
        <v>104</v>
      </c>
      <c r="L127" s="54" t="s">
        <v>104</v>
      </c>
    </row>
    <row r="128" spans="1:12" ht="38.25" x14ac:dyDescent="0.25">
      <c r="A128" s="142"/>
      <c r="B128" s="143"/>
      <c r="C128" s="144"/>
      <c r="D128" s="149"/>
      <c r="E128" s="149">
        <v>424</v>
      </c>
      <c r="F128" s="149"/>
      <c r="G128" s="150" t="s">
        <v>167</v>
      </c>
      <c r="H128" s="58">
        <f>H129</f>
        <v>235.33</v>
      </c>
      <c r="I128" s="58"/>
      <c r="J128" s="58">
        <f>J129</f>
        <v>0</v>
      </c>
      <c r="K128" s="58" t="s">
        <v>104</v>
      </c>
      <c r="L128" s="58">
        <f t="shared" si="12"/>
        <v>0</v>
      </c>
    </row>
    <row r="129" spans="1:12" x14ac:dyDescent="0.25">
      <c r="A129" s="168"/>
      <c r="B129" s="169"/>
      <c r="C129" s="170"/>
      <c r="D129" s="171"/>
      <c r="E129" s="171"/>
      <c r="F129" s="171">
        <v>4241</v>
      </c>
      <c r="G129" s="52" t="s">
        <v>161</v>
      </c>
      <c r="H129" s="54">
        <v>235.33</v>
      </c>
      <c r="I129" s="54"/>
      <c r="J129" s="54">
        <v>0</v>
      </c>
      <c r="K129" s="58" t="s">
        <v>104</v>
      </c>
      <c r="L129" s="54">
        <f t="shared" si="12"/>
        <v>0</v>
      </c>
    </row>
    <row r="130" spans="1:12" ht="26.25" x14ac:dyDescent="0.25">
      <c r="A130" s="233"/>
      <c r="B130" s="234"/>
      <c r="C130" s="235"/>
      <c r="D130" s="119">
        <v>45</v>
      </c>
      <c r="E130" s="149"/>
      <c r="F130" s="149"/>
      <c r="G130" s="123" t="s">
        <v>95</v>
      </c>
      <c r="H130" s="124">
        <f>H131</f>
        <v>0</v>
      </c>
      <c r="I130" s="125">
        <v>4588.43</v>
      </c>
      <c r="J130" s="125">
        <f>J131</f>
        <v>4588.43</v>
      </c>
      <c r="K130" s="124">
        <f t="shared" si="11"/>
        <v>100</v>
      </c>
      <c r="L130" s="162">
        <v>0</v>
      </c>
    </row>
    <row r="131" spans="1:12" ht="38.25" x14ac:dyDescent="0.25">
      <c r="A131" s="139"/>
      <c r="B131" s="140"/>
      <c r="C131" s="141"/>
      <c r="D131" s="149"/>
      <c r="E131" s="149">
        <v>451</v>
      </c>
      <c r="F131" s="149"/>
      <c r="G131" s="70" t="s">
        <v>179</v>
      </c>
      <c r="H131" s="124">
        <f>H132</f>
        <v>0</v>
      </c>
      <c r="I131" s="125"/>
      <c r="J131" s="125">
        <f>J132</f>
        <v>4588.43</v>
      </c>
      <c r="K131" s="137" t="s">
        <v>104</v>
      </c>
      <c r="L131" s="137" t="s">
        <v>104</v>
      </c>
    </row>
    <row r="132" spans="1:12" ht="25.5" x14ac:dyDescent="0.25">
      <c r="A132" s="175"/>
      <c r="B132" s="176"/>
      <c r="C132" s="177"/>
      <c r="D132" s="171"/>
      <c r="E132" s="171"/>
      <c r="F132" s="171">
        <v>4511</v>
      </c>
      <c r="G132" s="56" t="s">
        <v>179</v>
      </c>
      <c r="H132" s="121"/>
      <c r="I132" s="122"/>
      <c r="J132" s="122">
        <v>4588.43</v>
      </c>
      <c r="K132" s="178" t="s">
        <v>104</v>
      </c>
      <c r="L132" s="178" t="s">
        <v>104</v>
      </c>
    </row>
    <row r="133" spans="1:12" x14ac:dyDescent="0.25">
      <c r="A133" s="227" t="s">
        <v>94</v>
      </c>
      <c r="B133" s="228"/>
      <c r="C133" s="229"/>
      <c r="D133" s="111"/>
      <c r="E133" s="146"/>
      <c r="F133" s="146"/>
      <c r="G133" s="111" t="s">
        <v>35</v>
      </c>
      <c r="H133" s="112"/>
      <c r="I133" s="114"/>
      <c r="J133" s="114"/>
      <c r="K133" s="114"/>
      <c r="L133" s="115"/>
    </row>
    <row r="134" spans="1:12" x14ac:dyDescent="0.25">
      <c r="A134" s="230"/>
      <c r="B134" s="231"/>
      <c r="C134" s="232"/>
      <c r="D134" s="83">
        <v>3</v>
      </c>
      <c r="E134" s="145"/>
      <c r="F134" s="145"/>
      <c r="G134" s="83" t="s">
        <v>12</v>
      </c>
      <c r="H134" s="79">
        <f>H135</f>
        <v>2643.92</v>
      </c>
      <c r="I134" s="79">
        <f t="shared" ref="I134:J134" si="13">I135</f>
        <v>0</v>
      </c>
      <c r="J134" s="79">
        <f t="shared" si="13"/>
        <v>0</v>
      </c>
      <c r="K134" s="79">
        <v>0</v>
      </c>
      <c r="L134" s="79">
        <v>0</v>
      </c>
    </row>
    <row r="135" spans="1:12" x14ac:dyDescent="0.25">
      <c r="A135" s="218"/>
      <c r="B135" s="219"/>
      <c r="C135" s="220"/>
      <c r="D135" s="68">
        <v>32</v>
      </c>
      <c r="E135" s="149"/>
      <c r="F135" s="149"/>
      <c r="G135" s="69" t="s">
        <v>23</v>
      </c>
      <c r="H135" s="58">
        <f>H136</f>
        <v>2643.92</v>
      </c>
      <c r="I135" s="58">
        <v>0</v>
      </c>
      <c r="J135" s="58">
        <v>0</v>
      </c>
      <c r="K135" s="58">
        <v>0</v>
      </c>
      <c r="L135" s="58">
        <v>0</v>
      </c>
    </row>
    <row r="136" spans="1:12" ht="25.5" x14ac:dyDescent="0.25">
      <c r="A136" s="142"/>
      <c r="B136" s="143"/>
      <c r="C136" s="144"/>
      <c r="D136" s="149"/>
      <c r="E136" s="149">
        <v>329</v>
      </c>
      <c r="F136" s="149"/>
      <c r="G136" s="150" t="s">
        <v>175</v>
      </c>
      <c r="H136" s="58">
        <f>H137</f>
        <v>2643.92</v>
      </c>
      <c r="I136" s="58"/>
      <c r="J136" s="58">
        <f>J137</f>
        <v>0</v>
      </c>
      <c r="K136" s="58" t="s">
        <v>104</v>
      </c>
      <c r="L136" s="58">
        <f t="shared" ref="L136:L137" si="14">(J136/H136)*100</f>
        <v>0</v>
      </c>
    </row>
    <row r="137" spans="1:12" ht="25.5" x14ac:dyDescent="0.25">
      <c r="A137" s="168"/>
      <c r="B137" s="169"/>
      <c r="C137" s="170"/>
      <c r="D137" s="171"/>
      <c r="E137" s="171"/>
      <c r="F137" s="171">
        <v>3299</v>
      </c>
      <c r="G137" s="72" t="s">
        <v>175</v>
      </c>
      <c r="H137" s="54">
        <v>2643.92</v>
      </c>
      <c r="I137" s="54"/>
      <c r="J137" s="54">
        <v>0</v>
      </c>
      <c r="K137" s="54" t="s">
        <v>104</v>
      </c>
      <c r="L137" s="54">
        <f t="shared" si="14"/>
        <v>0</v>
      </c>
    </row>
    <row r="138" spans="1:12" ht="25.5" x14ac:dyDescent="0.25">
      <c r="A138" s="230"/>
      <c r="B138" s="231"/>
      <c r="C138" s="232"/>
      <c r="D138" s="183">
        <v>4</v>
      </c>
      <c r="E138" s="183"/>
      <c r="F138" s="183"/>
      <c r="G138" s="183" t="s">
        <v>14</v>
      </c>
      <c r="H138" s="79">
        <f>H139+H142+H151</f>
        <v>0</v>
      </c>
      <c r="I138" s="79">
        <f t="shared" ref="I138:J138" si="15">I139+I142+I151</f>
        <v>0</v>
      </c>
      <c r="J138" s="79">
        <f t="shared" si="15"/>
        <v>400</v>
      </c>
      <c r="K138" s="79" t="s">
        <v>104</v>
      </c>
      <c r="L138" s="79" t="s">
        <v>104</v>
      </c>
    </row>
    <row r="139" spans="1:12" ht="25.5" x14ac:dyDescent="0.25">
      <c r="A139" s="215"/>
      <c r="B139" s="216"/>
      <c r="C139" s="217"/>
      <c r="D139" s="182">
        <v>42</v>
      </c>
      <c r="E139" s="182"/>
      <c r="F139" s="182"/>
      <c r="G139" s="69" t="s">
        <v>31</v>
      </c>
      <c r="H139" s="58">
        <f>H140</f>
        <v>0</v>
      </c>
      <c r="I139" s="58">
        <v>0</v>
      </c>
      <c r="J139" s="58">
        <f>J140</f>
        <v>400</v>
      </c>
      <c r="K139" s="58">
        <v>0</v>
      </c>
      <c r="L139" s="58">
        <v>0</v>
      </c>
    </row>
    <row r="140" spans="1:12" x14ac:dyDescent="0.25">
      <c r="A140" s="179"/>
      <c r="B140" s="180"/>
      <c r="C140" s="181"/>
      <c r="D140" s="182"/>
      <c r="E140" s="182">
        <v>422</v>
      </c>
      <c r="F140" s="182"/>
      <c r="G140" s="71" t="s">
        <v>159</v>
      </c>
      <c r="H140" s="58">
        <f>SUM(H141:H143)</f>
        <v>0</v>
      </c>
      <c r="I140" s="58"/>
      <c r="J140" s="58">
        <f>SUM(J141:J143)</f>
        <v>400</v>
      </c>
      <c r="K140" s="58" t="s">
        <v>104</v>
      </c>
      <c r="L140" s="58" t="s">
        <v>104</v>
      </c>
    </row>
    <row r="141" spans="1:12" x14ac:dyDescent="0.25">
      <c r="A141" s="168"/>
      <c r="B141" s="169"/>
      <c r="C141" s="170"/>
      <c r="D141" s="171"/>
      <c r="E141" s="171"/>
      <c r="F141" s="171">
        <v>4226</v>
      </c>
      <c r="G141" s="52" t="s">
        <v>182</v>
      </c>
      <c r="H141" s="54">
        <v>0</v>
      </c>
      <c r="I141" s="54"/>
      <c r="J141" s="54">
        <v>400</v>
      </c>
      <c r="K141" s="58" t="s">
        <v>104</v>
      </c>
      <c r="L141" s="54" t="s">
        <v>104</v>
      </c>
    </row>
  </sheetData>
  <mergeCells count="36">
    <mergeCell ref="A81:C81"/>
    <mergeCell ref="A83:C83"/>
    <mergeCell ref="A78:C78"/>
    <mergeCell ref="A138:C138"/>
    <mergeCell ref="A130:C130"/>
    <mergeCell ref="A84:C84"/>
    <mergeCell ref="A112:C112"/>
    <mergeCell ref="A116:C116"/>
    <mergeCell ref="A120:C120"/>
    <mergeCell ref="A133:C133"/>
    <mergeCell ref="A134:C134"/>
    <mergeCell ref="A135:C135"/>
    <mergeCell ref="A117:C117"/>
    <mergeCell ref="A58:C58"/>
    <mergeCell ref="A59:C59"/>
    <mergeCell ref="A60:C60"/>
    <mergeCell ref="A40:C40"/>
    <mergeCell ref="A76:C76"/>
    <mergeCell ref="A61:C61"/>
    <mergeCell ref="A63:C63"/>
    <mergeCell ref="A139:C139"/>
    <mergeCell ref="A10:C10"/>
    <mergeCell ref="A1:L1"/>
    <mergeCell ref="A3:L3"/>
    <mergeCell ref="A5:C5"/>
    <mergeCell ref="A6:C6"/>
    <mergeCell ref="A7:C7"/>
    <mergeCell ref="A8:C8"/>
    <mergeCell ref="A35:C35"/>
    <mergeCell ref="A38:C38"/>
    <mergeCell ref="A39:C39"/>
    <mergeCell ref="A42:C42"/>
    <mergeCell ref="A75:C75"/>
    <mergeCell ref="A56:C56"/>
    <mergeCell ref="A51:C51"/>
    <mergeCell ref="A57:C57"/>
  </mergeCells>
  <pageMargins left="0.7" right="0.7" top="0.75" bottom="0.75" header="0.3" footer="0.3"/>
  <pageSetup paperSize="9" scale="59" fitToHeight="0" orientation="landscape" r:id="rId1"/>
  <rowBreaks count="3" manualBreakCount="3">
    <brk id="46" max="16383" man="1"/>
    <brk id="92" max="11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 POSEBNI DIO</vt:lpstr>
      <vt:lpstr>' Račun prihoda i rashoda'!Podrucje_ispisa</vt:lpstr>
      <vt:lpstr>'Rashodi prema funkcijskoj kl'!Podrucje_ispisa</vt:lpstr>
      <vt:lpstr>SAŽETAK!Podrucje_ispisa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Tajnica</cp:lastModifiedBy>
  <cp:lastPrinted>2025-02-10T11:34:41Z</cp:lastPrinted>
  <dcterms:created xsi:type="dcterms:W3CDTF">2022-08-12T12:51:27Z</dcterms:created>
  <dcterms:modified xsi:type="dcterms:W3CDTF">2025-02-12T11:34:38Z</dcterms:modified>
</cp:coreProperties>
</file>