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ndrijana\Desktop\"/>
    </mc:Choice>
  </mc:AlternateContent>
  <xr:revisionPtr revIDLastSave="0" documentId="13_ncr:1_{7C887F4B-036D-4ADC-BB54-431A78DEE1F2}" xr6:coauthVersionLast="47" xr6:coauthVersionMax="47" xr10:uidLastSave="{00000000-0000-0000-0000-000000000000}"/>
  <bookViews>
    <workbookView xWindow="-120" yWindow="-120" windowWidth="29040" windowHeight="15720" tabRatio="735" xr2:uid="{00000000-000D-0000-FFFF-FFFF00000000}"/>
  </bookViews>
  <sheets>
    <sheet name="SAŽETAK" sheetId="9" r:id="rId1"/>
    <sheet name=" Račun prihoda i rashoda" sheetId="10" r:id="rId2"/>
    <sheet name="Prihodi i rashodi po izvorima" sheetId="15" r:id="rId3"/>
    <sheet name="Rashodi prema funkcijskoj kl" sheetId="11" r:id="rId4"/>
    <sheet name="Račun financiranja" sheetId="12" r:id="rId5"/>
    <sheet name="Račun financiranja po izvorima" sheetId="17" r:id="rId6"/>
    <sheet name=" POSEBNI DIO" sheetId="14" r:id="rId7"/>
  </sheets>
  <definedNames>
    <definedName name="_xlnm.Print_Area" localSheetId="1">' Račun prihoda i rashoda'!$A$1:$J$103</definedName>
    <definedName name="_xlnm.Print_Area" localSheetId="3">'Rashodi prema funkcijskoj kl'!$A$1:$F$19</definedName>
    <definedName name="_xlnm.Print_Area" localSheetId="0">SAŽETAK!$A$1:$K$42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9" i="14" l="1"/>
  <c r="K218" i="14"/>
  <c r="L32" i="14"/>
  <c r="L25" i="14"/>
  <c r="K69" i="14"/>
  <c r="K60" i="14"/>
  <c r="K59" i="14"/>
  <c r="E51" i="15"/>
  <c r="E49" i="15"/>
  <c r="E29" i="15"/>
  <c r="E24" i="15"/>
  <c r="E22" i="15"/>
  <c r="E21" i="15"/>
  <c r="J59" i="14"/>
  <c r="J60" i="14"/>
  <c r="J61" i="14"/>
  <c r="J65" i="14"/>
  <c r="J67" i="14"/>
  <c r="J69" i="14"/>
  <c r="J70" i="14"/>
  <c r="J72" i="14"/>
  <c r="J46" i="14"/>
  <c r="J220" i="14"/>
  <c r="J224" i="14"/>
  <c r="J225" i="14"/>
  <c r="J208" i="14"/>
  <c r="J209" i="14"/>
  <c r="H220" i="14"/>
  <c r="H219" i="14" s="1"/>
  <c r="J210" i="14"/>
  <c r="J195" i="14"/>
  <c r="J173" i="14"/>
  <c r="J172" i="14" s="1"/>
  <c r="H173" i="14"/>
  <c r="H172" i="14" s="1"/>
  <c r="J146" i="14"/>
  <c r="H225" i="14"/>
  <c r="J223" i="14"/>
  <c r="I223" i="14"/>
  <c r="H215" i="14"/>
  <c r="J213" i="14"/>
  <c r="I213" i="14"/>
  <c r="I208" i="14" s="1"/>
  <c r="J206" i="14"/>
  <c r="H206" i="14"/>
  <c r="J204" i="14"/>
  <c r="H204" i="14"/>
  <c r="J199" i="14"/>
  <c r="H199" i="14"/>
  <c r="H195" i="14"/>
  <c r="I193" i="14"/>
  <c r="J190" i="14"/>
  <c r="J189" i="14" s="1"/>
  <c r="H190" i="14"/>
  <c r="H189" i="14" s="1"/>
  <c r="J187" i="14"/>
  <c r="H187" i="14"/>
  <c r="J182" i="14"/>
  <c r="H182" i="14"/>
  <c r="J180" i="14"/>
  <c r="H180" i="14"/>
  <c r="J177" i="14"/>
  <c r="J176" i="14" s="1"/>
  <c r="H177" i="14"/>
  <c r="H176" i="14" s="1"/>
  <c r="I175" i="14"/>
  <c r="J170" i="14"/>
  <c r="J169" i="14" s="1"/>
  <c r="H170" i="14"/>
  <c r="H169" i="14" s="1"/>
  <c r="J164" i="14"/>
  <c r="H164" i="14"/>
  <c r="J162" i="14"/>
  <c r="H162" i="14"/>
  <c r="J152" i="14"/>
  <c r="H152" i="14"/>
  <c r="H146" i="14"/>
  <c r="J142" i="14"/>
  <c r="H142" i="14"/>
  <c r="I139" i="14"/>
  <c r="J75" i="14"/>
  <c r="I75" i="14"/>
  <c r="H75" i="14"/>
  <c r="I59" i="14"/>
  <c r="D27" i="15"/>
  <c r="D52" i="15"/>
  <c r="D45" i="15"/>
  <c r="D37" i="15" s="1"/>
  <c r="E48" i="15"/>
  <c r="E47" i="15"/>
  <c r="D42" i="15"/>
  <c r="E44" i="15"/>
  <c r="D10" i="15"/>
  <c r="D25" i="15"/>
  <c r="D22" i="15"/>
  <c r="D18" i="15"/>
  <c r="E20" i="15"/>
  <c r="D15" i="15"/>
  <c r="E17" i="15"/>
  <c r="C15" i="15"/>
  <c r="C49" i="15"/>
  <c r="C45" i="15"/>
  <c r="C42" i="15"/>
  <c r="C27" i="15"/>
  <c r="B27" i="15"/>
  <c r="F30" i="15"/>
  <c r="C18" i="15"/>
  <c r="I24" i="10"/>
  <c r="H42" i="10"/>
  <c r="H94" i="10"/>
  <c r="J69" i="10"/>
  <c r="H85" i="10"/>
  <c r="H84" i="10" s="1"/>
  <c r="H57" i="10"/>
  <c r="H15" i="10"/>
  <c r="H8" i="9"/>
  <c r="L131" i="14"/>
  <c r="L122" i="14"/>
  <c r="L119" i="14"/>
  <c r="L116" i="14"/>
  <c r="L114" i="14"/>
  <c r="L112" i="14"/>
  <c r="L110" i="14"/>
  <c r="L109" i="14"/>
  <c r="L107" i="14"/>
  <c r="L106" i="14"/>
  <c r="L105" i="14"/>
  <c r="L103" i="14"/>
  <c r="L102" i="14"/>
  <c r="L101" i="14"/>
  <c r="L99" i="14"/>
  <c r="L97" i="14"/>
  <c r="L91" i="14"/>
  <c r="L85" i="14"/>
  <c r="L83" i="14"/>
  <c r="L54" i="14"/>
  <c r="L52" i="14"/>
  <c r="L49" i="14"/>
  <c r="L47" i="14"/>
  <c r="L45" i="14"/>
  <c r="L44" i="14"/>
  <c r="L43" i="14"/>
  <c r="L36" i="14"/>
  <c r="L33" i="14"/>
  <c r="L31" i="14"/>
  <c r="L29" i="14"/>
  <c r="L28" i="14"/>
  <c r="L27" i="14"/>
  <c r="L24" i="14"/>
  <c r="L23" i="14"/>
  <c r="L22" i="14"/>
  <c r="L21" i="14"/>
  <c r="L19" i="14"/>
  <c r="L18" i="14"/>
  <c r="L17" i="14"/>
  <c r="L16" i="14"/>
  <c r="L14" i="14"/>
  <c r="L13" i="14"/>
  <c r="L12" i="14"/>
  <c r="H136" i="14"/>
  <c r="H135" i="14" s="1"/>
  <c r="H133" i="14"/>
  <c r="H130" i="14"/>
  <c r="H128" i="14"/>
  <c r="H125" i="14"/>
  <c r="H124" i="14" s="1"/>
  <c r="H121" i="14"/>
  <c r="H120" i="14" s="1"/>
  <c r="H115" i="14"/>
  <c r="H113" i="14"/>
  <c r="H104" i="14"/>
  <c r="H100" i="14"/>
  <c r="H96" i="14"/>
  <c r="H90" i="14"/>
  <c r="H89" i="14" s="1"/>
  <c r="H88" i="14" s="1"/>
  <c r="H84" i="14"/>
  <c r="H82" i="14"/>
  <c r="H35" i="14"/>
  <c r="H34" i="14" s="1"/>
  <c r="H30" i="14"/>
  <c r="H20" i="14"/>
  <c r="H15" i="14"/>
  <c r="H11" i="14"/>
  <c r="H53" i="14"/>
  <c r="H51" i="14"/>
  <c r="H50" i="14" s="1"/>
  <c r="H48" i="14"/>
  <c r="H46" i="14"/>
  <c r="H42" i="14"/>
  <c r="J133" i="14"/>
  <c r="J136" i="14"/>
  <c r="J135" i="14" s="1"/>
  <c r="J130" i="14"/>
  <c r="J128" i="14"/>
  <c r="J125" i="14"/>
  <c r="J124" i="14" s="1"/>
  <c r="J121" i="14"/>
  <c r="J120" i="14" s="1"/>
  <c r="J115" i="14"/>
  <c r="J113" i="14"/>
  <c r="J104" i="14"/>
  <c r="J100" i="14"/>
  <c r="J96" i="14"/>
  <c r="J90" i="14"/>
  <c r="J89" i="14" s="1"/>
  <c r="J82" i="14"/>
  <c r="J84" i="14"/>
  <c r="J42" i="14"/>
  <c r="J48" i="14"/>
  <c r="J51" i="14"/>
  <c r="J50" i="14" s="1"/>
  <c r="J53" i="14"/>
  <c r="J35" i="14"/>
  <c r="J34" i="14" s="1"/>
  <c r="J30" i="14"/>
  <c r="J20" i="14"/>
  <c r="J15" i="14"/>
  <c r="J11" i="14"/>
  <c r="J79" i="10"/>
  <c r="J78" i="10"/>
  <c r="J77" i="10"/>
  <c r="J76" i="10"/>
  <c r="J74" i="10"/>
  <c r="J72" i="10"/>
  <c r="J71" i="10"/>
  <c r="J70" i="10"/>
  <c r="J68" i="10"/>
  <c r="J67" i="10"/>
  <c r="J66" i="10"/>
  <c r="J65" i="10"/>
  <c r="J64" i="10"/>
  <c r="J61" i="10"/>
  <c r="J60" i="10"/>
  <c r="J59" i="10"/>
  <c r="J58" i="10"/>
  <c r="J56" i="10"/>
  <c r="J55" i="10"/>
  <c r="J54" i="10"/>
  <c r="J53" i="10"/>
  <c r="J50" i="10"/>
  <c r="J48" i="10"/>
  <c r="J46" i="10"/>
  <c r="J45" i="10"/>
  <c r="J44" i="10"/>
  <c r="G75" i="10"/>
  <c r="H75" i="10"/>
  <c r="G73" i="10"/>
  <c r="H73" i="10"/>
  <c r="G63" i="10"/>
  <c r="H63" i="10"/>
  <c r="G57" i="10"/>
  <c r="G52" i="10"/>
  <c r="H52" i="10"/>
  <c r="F52" i="10"/>
  <c r="F57" i="10"/>
  <c r="F63" i="10"/>
  <c r="F73" i="10"/>
  <c r="F75" i="10"/>
  <c r="H49" i="10"/>
  <c r="H47" i="10"/>
  <c r="H43" i="10"/>
  <c r="F49" i="10"/>
  <c r="F47" i="10"/>
  <c r="F43" i="10"/>
  <c r="J43" i="10" s="1"/>
  <c r="J82" i="10"/>
  <c r="H81" i="10"/>
  <c r="H80" i="10" s="1"/>
  <c r="F81" i="10"/>
  <c r="F80" i="10" s="1"/>
  <c r="J95" i="10"/>
  <c r="H92" i="10"/>
  <c r="F92" i="10"/>
  <c r="G88" i="10"/>
  <c r="H102" i="10"/>
  <c r="I102" i="10"/>
  <c r="F102" i="10"/>
  <c r="F101" i="10" s="1"/>
  <c r="H99" i="10"/>
  <c r="F99" i="10"/>
  <c r="F94" i="10"/>
  <c r="H89" i="10"/>
  <c r="H88" i="10" s="1"/>
  <c r="F89" i="10"/>
  <c r="F88" i="10" s="1"/>
  <c r="H33" i="10"/>
  <c r="J27" i="9"/>
  <c r="J13" i="9"/>
  <c r="J12" i="9"/>
  <c r="J9" i="9"/>
  <c r="I27" i="9"/>
  <c r="I13" i="9"/>
  <c r="I12" i="9"/>
  <c r="I9" i="9"/>
  <c r="J35" i="10"/>
  <c r="J34" i="10"/>
  <c r="J29" i="10"/>
  <c r="J23" i="10"/>
  <c r="J20" i="10"/>
  <c r="J16" i="10"/>
  <c r="J14" i="10"/>
  <c r="H25" i="10"/>
  <c r="F33" i="10"/>
  <c r="F32" i="10" s="1"/>
  <c r="H28" i="10"/>
  <c r="F28" i="10"/>
  <c r="F27" i="10" s="1"/>
  <c r="F25" i="10"/>
  <c r="F24" i="10" s="1"/>
  <c r="H22" i="10"/>
  <c r="H21" i="10" s="1"/>
  <c r="F22" i="10"/>
  <c r="F21" i="10" s="1"/>
  <c r="H19" i="10"/>
  <c r="H18" i="10" s="1"/>
  <c r="F19" i="10"/>
  <c r="F18" i="10" s="1"/>
  <c r="H13" i="10"/>
  <c r="F13" i="10"/>
  <c r="F15" i="10"/>
  <c r="H194" i="14" l="1"/>
  <c r="H193" i="14" s="1"/>
  <c r="J219" i="14"/>
  <c r="J194" i="14"/>
  <c r="J193" i="14" s="1"/>
  <c r="H81" i="14"/>
  <c r="H80" i="14" s="1"/>
  <c r="H224" i="14"/>
  <c r="H223" i="14" s="1"/>
  <c r="H214" i="14"/>
  <c r="H213" i="14" s="1"/>
  <c r="H210" i="14" s="1"/>
  <c r="J179" i="14"/>
  <c r="K179" i="14" s="1"/>
  <c r="J141" i="14"/>
  <c r="J139" i="14" s="1"/>
  <c r="H179" i="14"/>
  <c r="H175" i="14" s="1"/>
  <c r="H141" i="14"/>
  <c r="H139" i="14" s="1"/>
  <c r="K169" i="14"/>
  <c r="L82" i="14"/>
  <c r="L15" i="14"/>
  <c r="H41" i="14"/>
  <c r="L84" i="14"/>
  <c r="L48" i="14"/>
  <c r="L42" i="14"/>
  <c r="L90" i="14"/>
  <c r="L51" i="14"/>
  <c r="L130" i="14"/>
  <c r="L115" i="14"/>
  <c r="L113" i="14"/>
  <c r="L104" i="14"/>
  <c r="L100" i="14"/>
  <c r="L96" i="14"/>
  <c r="L53" i="14"/>
  <c r="L46" i="14"/>
  <c r="L35" i="14"/>
  <c r="L30" i="14"/>
  <c r="L20" i="14"/>
  <c r="L11" i="14"/>
  <c r="J73" i="10"/>
  <c r="J63" i="10"/>
  <c r="J57" i="10"/>
  <c r="J75" i="10"/>
  <c r="J47" i="10"/>
  <c r="J127" i="14"/>
  <c r="J15" i="10"/>
  <c r="J49" i="10"/>
  <c r="L121" i="14"/>
  <c r="H91" i="10"/>
  <c r="J94" i="10"/>
  <c r="J52" i="10"/>
  <c r="F91" i="10"/>
  <c r="F87" i="10" s="1"/>
  <c r="F51" i="10"/>
  <c r="J95" i="14"/>
  <c r="H127" i="14"/>
  <c r="H123" i="14" s="1"/>
  <c r="H95" i="14"/>
  <c r="H93" i="14" s="1"/>
  <c r="H10" i="14"/>
  <c r="H9" i="14" s="1"/>
  <c r="J81" i="14"/>
  <c r="K81" i="14" s="1"/>
  <c r="J41" i="14"/>
  <c r="J10" i="14"/>
  <c r="J81" i="10"/>
  <c r="H51" i="10"/>
  <c r="J13" i="10"/>
  <c r="F12" i="10"/>
  <c r="J28" i="10"/>
  <c r="J33" i="10"/>
  <c r="H27" i="10"/>
  <c r="I27" i="10" s="1"/>
  <c r="J22" i="10"/>
  <c r="H24" i="10"/>
  <c r="J19" i="10"/>
  <c r="H12" i="10"/>
  <c r="I123" i="14"/>
  <c r="G87" i="10"/>
  <c r="J88" i="14"/>
  <c r="I56" i="14"/>
  <c r="J56" i="14"/>
  <c r="D11" i="11"/>
  <c r="D10" i="11" s="1"/>
  <c r="D49" i="15"/>
  <c r="D40" i="15"/>
  <c r="D38" i="15"/>
  <c r="D13" i="15"/>
  <c r="D11" i="15"/>
  <c r="H31" i="10"/>
  <c r="H37" i="9"/>
  <c r="H21" i="9"/>
  <c r="H11" i="9"/>
  <c r="L120" i="14"/>
  <c r="L89" i="14"/>
  <c r="L50" i="14"/>
  <c r="L34" i="14"/>
  <c r="K89" i="14"/>
  <c r="K34" i="14"/>
  <c r="F12" i="11"/>
  <c r="E12" i="11"/>
  <c r="F41" i="15"/>
  <c r="F39" i="15"/>
  <c r="F14" i="15"/>
  <c r="F12" i="15"/>
  <c r="E41" i="15"/>
  <c r="E39" i="15"/>
  <c r="E14" i="15"/>
  <c r="E12" i="15"/>
  <c r="J80" i="10"/>
  <c r="J42" i="10"/>
  <c r="J32" i="10"/>
  <c r="J21" i="10"/>
  <c r="J18" i="10"/>
  <c r="I80" i="10"/>
  <c r="I42" i="10"/>
  <c r="I32" i="10"/>
  <c r="I21" i="10"/>
  <c r="I18" i="10"/>
  <c r="C19" i="17"/>
  <c r="D19" i="17"/>
  <c r="B19" i="17"/>
  <c r="C8" i="17"/>
  <c r="D8" i="17"/>
  <c r="B8" i="17"/>
  <c r="F8" i="12"/>
  <c r="F11" i="12"/>
  <c r="I93" i="14"/>
  <c r="I218" i="14"/>
  <c r="I88" i="14"/>
  <c r="I80" i="14"/>
  <c r="I40" i="14"/>
  <c r="I9" i="14"/>
  <c r="C40" i="15"/>
  <c r="C38" i="15"/>
  <c r="B22" i="15"/>
  <c r="C13" i="15"/>
  <c r="C11" i="15"/>
  <c r="C11" i="11"/>
  <c r="C10" i="11" s="1"/>
  <c r="G41" i="10"/>
  <c r="G31" i="10"/>
  <c r="G11" i="10"/>
  <c r="G10" i="10" s="1"/>
  <c r="G37" i="9"/>
  <c r="G21" i="9"/>
  <c r="G11" i="9"/>
  <c r="G14" i="9" s="1"/>
  <c r="G8" i="9"/>
  <c r="E11" i="12"/>
  <c r="E8" i="12"/>
  <c r="J218" i="14" l="1"/>
  <c r="K194" i="14"/>
  <c r="J175" i="14"/>
  <c r="K141" i="14"/>
  <c r="L41" i="14"/>
  <c r="J123" i="14"/>
  <c r="L123" i="14" s="1"/>
  <c r="J93" i="14"/>
  <c r="E38" i="15"/>
  <c r="E42" i="15"/>
  <c r="E15" i="15"/>
  <c r="C10" i="15"/>
  <c r="I51" i="10"/>
  <c r="H41" i="10"/>
  <c r="J91" i="10"/>
  <c r="I91" i="10"/>
  <c r="H87" i="10"/>
  <c r="I87" i="10" s="1"/>
  <c r="L95" i="14"/>
  <c r="J51" i="10"/>
  <c r="L127" i="14"/>
  <c r="E45" i="15"/>
  <c r="L10" i="14"/>
  <c r="L81" i="14"/>
  <c r="J80" i="14"/>
  <c r="K80" i="14" s="1"/>
  <c r="J40" i="14"/>
  <c r="J9" i="14"/>
  <c r="K9" i="14" s="1"/>
  <c r="K10" i="14"/>
  <c r="I11" i="9"/>
  <c r="I8" i="9"/>
  <c r="J27" i="10"/>
  <c r="H11" i="10"/>
  <c r="H10" i="10" s="1"/>
  <c r="I10" i="10" s="1"/>
  <c r="I12" i="10"/>
  <c r="J12" i="10"/>
  <c r="K88" i="14"/>
  <c r="E11" i="15"/>
  <c r="E13" i="15"/>
  <c r="H14" i="9"/>
  <c r="E11" i="11"/>
  <c r="E10" i="11"/>
  <c r="E40" i="15"/>
  <c r="E27" i="15"/>
  <c r="E18" i="15"/>
  <c r="I31" i="10"/>
  <c r="G40" i="10"/>
  <c r="G22" i="9"/>
  <c r="C37" i="15"/>
  <c r="K193" i="14" l="1"/>
  <c r="K175" i="14"/>
  <c r="K139" i="14"/>
  <c r="E10" i="15"/>
  <c r="J87" i="10"/>
  <c r="H40" i="10"/>
  <c r="I40" i="10" s="1"/>
  <c r="I41" i="10"/>
  <c r="I11" i="10"/>
  <c r="G28" i="9"/>
  <c r="E37" i="15"/>
  <c r="H22" i="9"/>
  <c r="D8" i="12"/>
  <c r="D11" i="12"/>
  <c r="H28" i="9" l="1"/>
  <c r="H29" i="9" s="1"/>
  <c r="G29" i="9"/>
  <c r="F27" i="15"/>
  <c r="B49" i="15"/>
  <c r="B45" i="15"/>
  <c r="F45" i="15" s="1"/>
  <c r="B42" i="15"/>
  <c r="F42" i="15" s="1"/>
  <c r="B40" i="15"/>
  <c r="F40" i="15" s="1"/>
  <c r="B38" i="15"/>
  <c r="F38" i="15" s="1"/>
  <c r="B37" i="15" l="1"/>
  <c r="F37" i="15" s="1"/>
  <c r="B18" i="15"/>
  <c r="F18" i="15" s="1"/>
  <c r="B15" i="15"/>
  <c r="F15" i="15" s="1"/>
  <c r="B13" i="15"/>
  <c r="F13" i="15" s="1"/>
  <c r="B11" i="15"/>
  <c r="F11" i="15" s="1"/>
  <c r="B10" i="15" l="1"/>
  <c r="F10" i="15" s="1"/>
  <c r="F37" i="9"/>
  <c r="F21" i="9" l="1"/>
  <c r="L93" i="14" l="1"/>
  <c r="L88" i="14"/>
  <c r="L80" i="14"/>
  <c r="H40" i="14"/>
  <c r="L40" i="14" s="1"/>
  <c r="L9" i="14"/>
  <c r="F11" i="9"/>
  <c r="J11" i="9" s="1"/>
  <c r="J8" i="9"/>
  <c r="F14" i="9" l="1"/>
  <c r="J14" i="9" s="1"/>
  <c r="F22" i="9" l="1"/>
  <c r="J22" i="9" s="1"/>
  <c r="B11" i="11"/>
  <c r="B10" i="11" l="1"/>
  <c r="F10" i="11" s="1"/>
  <c r="F11" i="11"/>
  <c r="F28" i="9"/>
  <c r="J28" i="9" s="1"/>
  <c r="F31" i="10"/>
  <c r="J31" i="10" s="1"/>
  <c r="H218" i="14"/>
  <c r="H209" i="14" s="1"/>
  <c r="H56" i="14"/>
  <c r="H208" i="14" l="1"/>
  <c r="F29" i="9"/>
  <c r="F41" i="10"/>
  <c r="F11" i="10"/>
  <c r="F10" i="10" l="1"/>
  <c r="J10" i="10" s="1"/>
  <c r="J11" i="10"/>
  <c r="F40" i="10"/>
  <c r="J40" i="10" s="1"/>
  <c r="J41" i="10"/>
</calcChain>
</file>

<file path=xl/sharedStrings.xml><?xml version="1.0" encoding="utf-8"?>
<sst xmlns="http://schemas.openxmlformats.org/spreadsheetml/2006/main" count="906" uniqueCount="220">
  <si>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</si>
  <si>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</si>
  <si>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</si>
  <si>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</si>
  <si>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</si>
  <si>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</si>
  <si>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</si>
  <si>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</si>
  <si>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</si>
  <si>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</si>
  <si>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</si>
  <si>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</si>
  <si>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</si>
  <si>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</si>
  <si>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</si>
  <si>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</si>
  <si>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</si>
  <si>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</si>
  <si>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</si>
  <si>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</si>
  <si>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</si>
  <si>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</si>
  <si>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</si>
  <si>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</si>
  <si>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</si>
  <si>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</si>
  <si>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</si>
  <si>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</si>
  <si>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</si>
  <si>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</si>
  <si>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</si>
  <si>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</si>
  <si>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</si>
  <si>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za posebne namjene</t>
  </si>
  <si>
    <t>Financijski rashodi</t>
  </si>
  <si>
    <t>Donacije</t>
  </si>
  <si>
    <t>09 Obrazovanje</t>
  </si>
  <si>
    <t>0912 Osnovno obrazovanje</t>
  </si>
  <si>
    <t xml:space="preserve">096 Dodatne usluge u obrazovanju </t>
  </si>
  <si>
    <t>Prihodi od imovine</t>
  </si>
  <si>
    <t>Prihodi od prodaje proizvoda i robe te pruženih usluga i prihodi od donacija</t>
  </si>
  <si>
    <t>Prihodi od upravnih i administrativnih pristojbi,
pristojbi po posebnim propisima i naknada</t>
  </si>
  <si>
    <t>PROGRAM</t>
  </si>
  <si>
    <t>AKTIVNOST</t>
  </si>
  <si>
    <t>Programi školstva</t>
  </si>
  <si>
    <t>Materijalni i financijski rashodi</t>
  </si>
  <si>
    <t>Osnovne škole-rashodi za plaće i ostala materijalna prava</t>
  </si>
  <si>
    <t>Vlastiti izvori</t>
  </si>
  <si>
    <t>Rezultat poslovanja</t>
  </si>
  <si>
    <t>Razred/
skupina</t>
  </si>
  <si>
    <t>PREDSJEDNIK ŠO</t>
  </si>
  <si>
    <t>Vjeran Vidović, prof.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</si>
  <si>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</si>
  <si>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</si>
  <si>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</si>
  <si>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</si>
  <si>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</si>
  <si>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</si>
  <si>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</si>
  <si>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</si>
  <si>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</si>
  <si>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</si>
  <si>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</si>
  <si>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</si>
  <si>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</si>
  <si>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</si>
  <si>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</si>
  <si>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</si>
  <si>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</si>
  <si>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</si>
  <si>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</si>
  <si>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</si>
  <si>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</si>
  <si>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</si>
  <si>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</si>
  <si>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3 Vlastiti prihodi</t>
  </si>
  <si>
    <t xml:space="preserve">  31 Vlastiti prihodi</t>
  </si>
  <si>
    <t>B. RAČUN FINANCIRANJA PREMA IZVORIMA FINANCIRANJA</t>
  </si>
  <si>
    <t>PRIMICI UKUPNO</t>
  </si>
  <si>
    <t>IZDACI UKUPNO</t>
  </si>
  <si>
    <t>PRIHODI POSLOVANJA PREMA EKONOMSKOJ KLASIFIKACIJI</t>
  </si>
  <si>
    <t>RASHODI POSLOVANJA PREMA EKONOMSKOJ KLASIFIKACIJI</t>
  </si>
  <si>
    <t>Prihodi od prodaje nefinancijske imovine</t>
  </si>
  <si>
    <t>6 Donacije</t>
  </si>
  <si>
    <t xml:space="preserve">  61 Donacije</t>
  </si>
  <si>
    <t>REZULTAT POSLOVANJA</t>
  </si>
  <si>
    <t xml:space="preserve">  43 Ostali prihodi za    posebne namjene</t>
  </si>
  <si>
    <t>B. RAČUN FINANCIRANJA PREMA EKONOMSKOJ KLASIFIKACIJI</t>
  </si>
  <si>
    <t>Izvor financiranja 11</t>
  </si>
  <si>
    <t>Izvor financiranja 52</t>
  </si>
  <si>
    <t>Ostale pomoći</t>
  </si>
  <si>
    <t>Izvor financiranja 31</t>
  </si>
  <si>
    <t>Izvor financiranja 43</t>
  </si>
  <si>
    <t>Izvor financiranja 61</t>
  </si>
  <si>
    <t>Rashodi za dodatna ulaganja na 
nefinancijkoj imovini</t>
  </si>
  <si>
    <t>A102401</t>
  </si>
  <si>
    <t>A103512</t>
  </si>
  <si>
    <t>A103502</t>
  </si>
  <si>
    <t>Izvršenje 1.1.-30.6.2024.</t>
  </si>
  <si>
    <t>-</t>
  </si>
  <si>
    <t>Rashodi za nabavu neproizvedene dugotrajne im.</t>
  </si>
  <si>
    <t>Rashodi za nabavu neproizvedene dugotrajne imovine</t>
  </si>
  <si>
    <t>Podskupina</t>
  </si>
  <si>
    <t>Odjeljak</t>
  </si>
  <si>
    <t>Pomoći proračunskim korisnicima iz proračuna koji im nije nadležan</t>
  </si>
  <si>
    <t>Tekuće pomoći proračunskim korisnicima iz proračuna koji im nije nadležan</t>
  </si>
  <si>
    <t>Prijenosi između proračunskih korisnika istog proračuna</t>
  </si>
  <si>
    <t>Tekući prijenosi između proračunskih korisnika istog proračuna</t>
  </si>
  <si>
    <t>Prihodi od financijske imovine</t>
  </si>
  <si>
    <t>Kamate na oročena sredstva i depozite po viđenju</t>
  </si>
  <si>
    <t>Prihodi po posebnim propisima</t>
  </si>
  <si>
    <t>Ostali nespomenuti prihodi</t>
  </si>
  <si>
    <t>Donacije od pravnih i fizičkih osoba izvan općeg proračuna i povrat donacija po protestiranim jamstvima</t>
  </si>
  <si>
    <t>Tekuće donacije</t>
  </si>
  <si>
    <t>Prihodi iz nadležnog proračuna za financiranje redovne djelatnosti proračunskih korisnika</t>
  </si>
  <si>
    <t>Prihodi iz nadležnog proračuna za financiranje rashoda poslovanja</t>
  </si>
  <si>
    <t>Višak/majak prihoda</t>
  </si>
  <si>
    <t>Višak prihoda</t>
  </si>
  <si>
    <t>Manjak prihoda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</si>
  <si>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</si>
  <si>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</si>
  <si>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</si>
  <si>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</si>
  <si>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</si>
  <si>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</si>
  <si>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</si>
  <si>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</si>
  <si>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</si>
  <si>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
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</si>
  <si>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</si>
  <si>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</si>
  <si>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</si>
  <si>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</si>
  <si>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</si>
  <si>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održav.</t>
  </si>
  <si>
    <t>Sitni inventar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</si>
  <si>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</si>
  <si>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</si>
  <si>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</si>
  <si>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</si>
  <si>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</si>
  <si>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</si>
  <si>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</si>
  <si>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</si>
  <si>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</si>
  <si>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Zdravstvene i veterinarske usluge</t>
  </si>
  <si>
    <t>Naknade troškova osobama izvan radnog odnosa</t>
  </si>
  <si>
    <t>Ostali nespomenuti rashodi poslovanja</t>
  </si>
  <si>
    <t>Reprezentacija</t>
  </si>
  <si>
    <t>Članarine i norme</t>
  </si>
  <si>
    <t>Pristojbe i naknade</t>
  </si>
  <si>
    <t>Ostali financijski rashodi</t>
  </si>
  <si>
    <t>Bankarske usluge i usluge platnog prometa</t>
  </si>
  <si>
    <t>Zatezne kamate</t>
  </si>
  <si>
    <t>Postrojenja i oprema</t>
  </si>
  <si>
    <t>Uredska oprema i namještaj</t>
  </si>
  <si>
    <t>Knjige</t>
  </si>
  <si>
    <t>Licence</t>
  </si>
  <si>
    <t>Nematerijalna imovina</t>
  </si>
  <si>
    <t>Uređaji, strojevi i oprema za ostale namjene</t>
  </si>
  <si>
    <t>Dodatna ulaganja na građevinskim objektima</t>
  </si>
  <si>
    <t>Poslovni objekti</t>
  </si>
  <si>
    <t>Knjige, umjetniča djela i ostale izbložbene 
vrijednosti</t>
  </si>
  <si>
    <t>Naknade troškova osobama izvan radnog 
odnosa</t>
  </si>
  <si>
    <t>Rashodi za nabavu proizvedene dugotrajne 
imovine</t>
  </si>
  <si>
    <t>Rashodi za dodatna ulaganja na 
nefinancijskoj imovini</t>
  </si>
  <si>
    <t>Stručno usavršavanja zaposlenika</t>
  </si>
  <si>
    <t>Uredski materijal i ostali materijalni
rashodi</t>
  </si>
  <si>
    <t>Materijal i dijelovi za tekuće i 
investicijsko održavanje</t>
  </si>
  <si>
    <t>Usluge tekućeg i investicijskog 
održavanja</t>
  </si>
  <si>
    <t>Ostali nespomenuti rashodi 
poslovanja</t>
  </si>
  <si>
    <t>Naknade troškova osobama izvan 
radnog odnosa</t>
  </si>
  <si>
    <t>Građevinski objekti</t>
  </si>
  <si>
    <t>Uređaji, strojevi i oprema za ostale 
namjene</t>
  </si>
  <si>
    <t>Dodatna ulaganja na građevinskim 
objektima</t>
  </si>
  <si>
    <t>Plan za 2025.</t>
  </si>
  <si>
    <t>Izvršenje 1.1.-30.6.2025.</t>
  </si>
  <si>
    <r>
      <t xml:space="preserve">Indeks 
</t>
    </r>
    <r>
      <rPr>
        <sz val="8"/>
        <color rgb="FF000000"/>
        <rFont val="Arial"/>
        <family val="2"/>
        <charset val="238"/>
      </rPr>
      <t>(Izvršenje 2025./Plan 2025.)</t>
    </r>
  </si>
  <si>
    <r>
      <t xml:space="preserve">Indeks
</t>
    </r>
    <r>
      <rPr>
        <sz val="8"/>
        <color rgb="FF000000"/>
        <rFont val="Arial"/>
        <family val="2"/>
        <charset val="238"/>
      </rPr>
      <t>(Izvršenje 2025./Izvršenje 2024.)</t>
    </r>
  </si>
  <si>
    <r>
      <t xml:space="preserve">Indeks 
</t>
    </r>
    <r>
      <rPr>
        <b/>
        <sz val="8"/>
        <color rgb="FF000000"/>
        <rFont val="Arial"/>
        <family val="2"/>
        <charset val="238"/>
      </rPr>
      <t>(Izvršenje 2025./Plan 2025.)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</si>
  <si>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(Izvršenje 2025./Izvršenje 2024.)</t>
    </r>
  </si>
  <si>
    <r>
      <t xml:space="preserve">Indeks
</t>
    </r>
    <r>
      <rPr>
        <sz val="8"/>
        <color rgb="FF000000"/>
        <rFont val="Arial"/>
        <family val="2"/>
        <charset val="238"/>
      </rPr>
      <t>(Izvršenje 2025./Plan 2025.)</t>
    </r>
  </si>
  <si>
    <t>Kapitalni prijenosi između proračunskih korisnika istog proračuna</t>
  </si>
  <si>
    <t>Službena, radna i zaštitna odjeća i obuća</t>
  </si>
  <si>
    <t>Ostali rashodi</t>
  </si>
  <si>
    <t>Kazne, penali i naknade štete</t>
  </si>
  <si>
    <t>Naknade štete pravnim i fizičkim osobama</t>
  </si>
  <si>
    <t>Oprema za održavanje i zaštitu</t>
  </si>
  <si>
    <t>Sportska i glazbena oprema</t>
  </si>
  <si>
    <t xml:space="preserve"> 531 Pomoći iz državnog proračuna-proračunski korisnici</t>
  </si>
  <si>
    <t xml:space="preserve"> 581 Prijenosi prorač. korisnicima iz nadležnog proračuna</t>
  </si>
  <si>
    <t xml:space="preserve"> 611 Donacije-proračunski korisnici</t>
  </si>
  <si>
    <t xml:space="preserve">  431 Namjenski prihodi-proračunski korisnici</t>
  </si>
  <si>
    <t xml:space="preserve">  531 Pomoći iz državnog proračuna -proračunski korisnici</t>
  </si>
  <si>
    <t xml:space="preserve">  531 Pomoći iz državnog proračuna</t>
  </si>
  <si>
    <t xml:space="preserve">  581 Prijenosi iz nadležnog proračuna</t>
  </si>
  <si>
    <t>7 Prihodi od prodaje ili zamjene nefinancijske im. i nakn. s naslova osig.</t>
  </si>
  <si>
    <t xml:space="preserve"> 71 Prihodi od prodaje ili zamjene nefinacijske imovine i nakn. s naslova osig.</t>
  </si>
  <si>
    <t xml:space="preserve"> 431 Namjenski prihodi-proračunski korisnici</t>
  </si>
  <si>
    <t>Izvor financiranja 531</t>
  </si>
  <si>
    <t>Pomoći iz državnog proračuna-proračunski korisnici</t>
  </si>
  <si>
    <t>Izvor financiranja 431</t>
  </si>
  <si>
    <t>Namjenski prihodi-proračunski korisnici</t>
  </si>
  <si>
    <t>Izvor financiranja 581</t>
  </si>
  <si>
    <t>Prijenosi prorač. korisnicima iz nadležnog proračuna</t>
  </si>
  <si>
    <t>Izvor financiranja 611</t>
  </si>
  <si>
    <t>Donacije-proračunski korisnici</t>
  </si>
  <si>
    <t>Izvor financiranja 71</t>
  </si>
  <si>
    <t>Prihodi od prodaje ili zamjene nefinancijske imovine i naknade s naslova osiguranja</t>
  </si>
  <si>
    <t>Laboratorijske usluge</t>
  </si>
  <si>
    <t>Ostale naknade štete pravnim i fizičkim osobama</t>
  </si>
  <si>
    <t>Oprema za grijanje, ventilaciju i hlađenje</t>
  </si>
  <si>
    <t>Glazbeni instrumenti i oprema</t>
  </si>
  <si>
    <t>KLASA: 400-02/25-01/03</t>
  </si>
  <si>
    <t>URBROJ: 2109-50-25-4</t>
  </si>
  <si>
    <t>7 Prihodi od prodaje ili zamjene nefinancijske imovine i naknade s naslova osiguranja</t>
  </si>
  <si>
    <t xml:space="preserve"> 71 Prihodi od prodaje ili zamjene nefinacijske imovine i naknade s naslova osiguranja</t>
  </si>
  <si>
    <t>IZVJEŠTAJ O IZVRŠENJU FINANCIJSKOG PLANA UMJETNIČKE ŠKOLE MIROSLAV MAGDALENIĆ ČAKOVEC
ZA RAZDOBLJE 1. 1. - 30. 6. 2025. GODINE</t>
  </si>
  <si>
    <t xml:space="preserve">IZVJEŠTAJ O IZVRŠENJU FINANCIJSKOG PLANA UMJETNIČKE ŠKOLE MIROSLAV MAGDALENIĆ ČAKOVEC
ZA RAZDOBLJE 1. 1. - 30. 6. 2025. </t>
  </si>
  <si>
    <t>Čakovec, 30. 7.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</si>
</sst>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charset val="238"/>
    </font>
    <font>
      <i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8" fillId="0" borderId="0"/>
    <xf numFmtId="0" fontId="3" fillId="0" borderId="0"/>
    <xf numFmtId="0" fontId="3" fillId="0" borderId="0"/>
    <xf numFmtId="0" fontId="9" fillId="0" borderId="0"/>
    <xf numFmtId="0" fontId="9" fillId="0" borderId="0"/>
  </cellStyleXfs>
  <cellXfs count="27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0" xfId="0" applyFont="1"/>
    <xf numFmtId="0" fontId="6" fillId="0" borderId="0" xfId="0" applyFont="1" applyAlignment="1">
      <alignment vertical="center" wrapText="1"/>
    </xf>
    <xf numFmtId="164" fontId="0" fillId="0" borderId="0" xfId="0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quotePrefix="1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7" fillId="0" borderId="2" xfId="0" quotePrefix="1" applyFont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7" fillId="0" borderId="3" xfId="0" applyNumberFormat="1" applyFont="1" applyBorder="1" applyAlignment="1">
      <alignment horizontal="right" wrapText="1"/>
    </xf>
    <xf numFmtId="4" fontId="18" fillId="3" borderId="3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/>
    <xf numFmtId="4" fontId="8" fillId="4" borderId="1" xfId="0" quotePrefix="1" applyNumberFormat="1" applyFont="1" applyFill="1" applyBorder="1" applyAlignment="1">
      <alignment horizontal="right"/>
    </xf>
    <xf numFmtId="4" fontId="8" fillId="3" borderId="1" xfId="0" quotePrefix="1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 applyProtection="1">
      <alignment horizontal="right" wrapText="1"/>
    </xf>
    <xf numFmtId="4" fontId="8" fillId="3" borderId="3" xfId="0" quotePrefix="1" applyNumberFormat="1" applyFont="1" applyFill="1" applyBorder="1" applyAlignment="1">
      <alignment horizontal="right"/>
    </xf>
    <xf numFmtId="4" fontId="7" fillId="3" borderId="1" xfId="0" quotePrefix="1" applyNumberFormat="1" applyFont="1" applyFill="1" applyBorder="1" applyAlignment="1">
      <alignment horizontal="right"/>
    </xf>
    <xf numFmtId="4" fontId="7" fillId="3" borderId="3" xfId="0" quotePrefix="1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left" vertical="center"/>
    </xf>
    <xf numFmtId="0" fontId="21" fillId="0" borderId="3" xfId="0" quotePrefix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horizontal="center"/>
    </xf>
    <xf numFmtId="0" fontId="17" fillId="0" borderId="4" xfId="0" applyFont="1" applyFill="1" applyBorder="1"/>
    <xf numFmtId="4" fontId="17" fillId="0" borderId="3" xfId="0" applyNumberFormat="1" applyFont="1" applyFill="1" applyBorder="1"/>
    <xf numFmtId="0" fontId="8" fillId="0" borderId="3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21" fillId="0" borderId="3" xfId="0" quotePrefix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wrapText="1"/>
    </xf>
    <xf numFmtId="4" fontId="23" fillId="0" borderId="4" xfId="0" applyNumberFormat="1" applyFont="1" applyFill="1" applyBorder="1" applyAlignment="1">
      <alignment horizontal="right"/>
    </xf>
    <xf numFmtId="4" fontId="23" fillId="0" borderId="3" xfId="0" applyNumberFormat="1" applyFont="1" applyFill="1" applyBorder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0" fontId="0" fillId="0" borderId="0" xfId="0" applyFill="1"/>
    <xf numFmtId="0" fontId="9" fillId="0" borderId="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 applyProtection="1">
      <alignment horizontal="right" vertical="center" wrapText="1"/>
    </xf>
    <xf numFmtId="0" fontId="8" fillId="3" borderId="3" xfId="0" applyNumberFormat="1" applyFont="1" applyFill="1" applyBorder="1" applyAlignment="1" applyProtection="1">
      <alignment vertical="center" wrapText="1"/>
    </xf>
    <xf numFmtId="4" fontId="7" fillId="3" borderId="3" xfId="0" applyNumberFormat="1" applyFont="1" applyFill="1" applyBorder="1" applyAlignment="1" applyProtection="1">
      <alignment horizontal="right" vertical="center" wrapText="1"/>
    </xf>
    <xf numFmtId="0" fontId="8" fillId="3" borderId="3" xfId="0" quotePrefix="1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4" fontId="7" fillId="3" borderId="4" xfId="0" applyNumberFormat="1" applyFont="1" applyFill="1" applyBorder="1" applyAlignment="1">
      <alignment horizontal="righ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>
      <alignment horizontal="right"/>
    </xf>
    <xf numFmtId="0" fontId="22" fillId="3" borderId="3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 wrapText="1"/>
    </xf>
    <xf numFmtId="0" fontId="9" fillId="5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right"/>
    </xf>
    <xf numFmtId="0" fontId="25" fillId="3" borderId="4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right"/>
    </xf>
    <xf numFmtId="0" fontId="24" fillId="0" borderId="3" xfId="0" applyFont="1" applyBorder="1"/>
    <xf numFmtId="4" fontId="24" fillId="0" borderId="3" xfId="0" applyNumberFormat="1" applyFont="1" applyBorder="1"/>
    <xf numFmtId="0" fontId="17" fillId="0" borderId="3" xfId="0" applyFont="1" applyBorder="1" applyAlignment="1">
      <alignment wrapText="1"/>
    </xf>
    <xf numFmtId="0" fontId="17" fillId="0" borderId="3" xfId="0" applyFont="1" applyBorder="1"/>
    <xf numFmtId="4" fontId="17" fillId="0" borderId="3" xfId="0" applyNumberFormat="1" applyFont="1" applyBorder="1"/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4" fontId="0" fillId="3" borderId="3" xfId="0" applyNumberFormat="1" applyFill="1" applyBorder="1"/>
    <xf numFmtId="0" fontId="7" fillId="0" borderId="4" xfId="0" applyFont="1" applyFill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17" fillId="0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left" vertical="center" wrapText="1"/>
    </xf>
    <xf numFmtId="0" fontId="9" fillId="0" borderId="3" xfId="3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4" fontId="7" fillId="6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left" vertical="center" wrapText="1"/>
    </xf>
    <xf numFmtId="0" fontId="8" fillId="6" borderId="3" xfId="0" quotePrefix="1" applyFont="1" applyFill="1" applyBorder="1" applyAlignment="1">
      <alignment horizontal="left" vertical="center"/>
    </xf>
    <xf numFmtId="0" fontId="9" fillId="6" borderId="3" xfId="0" quotePrefix="1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vertical="center" wrapText="1"/>
    </xf>
    <xf numFmtId="0" fontId="20" fillId="0" borderId="3" xfId="0" applyFont="1" applyBorder="1"/>
    <xf numFmtId="0" fontId="16" fillId="0" borderId="3" xfId="0" applyFont="1" applyBorder="1"/>
    <xf numFmtId="4" fontId="17" fillId="0" borderId="3" xfId="0" applyNumberFormat="1" applyFont="1" applyBorder="1" applyAlignment="1">
      <alignment horizontal="right"/>
    </xf>
    <xf numFmtId="0" fontId="17" fillId="3" borderId="3" xfId="0" applyFont="1" applyFill="1" applyBorder="1"/>
    <xf numFmtId="0" fontId="17" fillId="3" borderId="3" xfId="0" applyFont="1" applyFill="1" applyBorder="1" applyAlignment="1">
      <alignment horizontal="left"/>
    </xf>
    <xf numFmtId="4" fontId="17" fillId="3" borderId="3" xfId="0" applyNumberFormat="1" applyFont="1" applyFill="1" applyBorder="1"/>
    <xf numFmtId="4" fontId="17" fillId="3" borderId="3" xfId="0" applyNumberFormat="1" applyFont="1" applyFill="1" applyBorder="1" applyAlignment="1">
      <alignment horizontal="right"/>
    </xf>
    <xf numFmtId="0" fontId="17" fillId="3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3" xfId="0" applyFont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25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" fontId="9" fillId="0" borderId="3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24" fillId="0" borderId="3" xfId="0" applyNumberFormat="1" applyFont="1" applyBorder="1"/>
    <xf numFmtId="2" fontId="17" fillId="3" borderId="3" xfId="0" applyNumberFormat="1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 indent="1"/>
    </xf>
    <xf numFmtId="4" fontId="7" fillId="4" borderId="4" xfId="0" applyNumberFormat="1" applyFont="1" applyFill="1" applyBorder="1" applyAlignment="1">
      <alignment horizontal="right"/>
    </xf>
    <xf numFmtId="0" fontId="25" fillId="3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quotePrefix="1" applyFont="1" applyFill="1" applyBorder="1" applyAlignment="1">
      <alignment horizontal="left" vertical="center" wrapText="1"/>
    </xf>
    <xf numFmtId="49" fontId="8" fillId="3" borderId="3" xfId="0" quotePrefix="1" applyNumberFormat="1" applyFont="1" applyFill="1" applyBorder="1" applyAlignment="1">
      <alignment horizontal="left" vertical="center" wrapText="1"/>
    </xf>
    <xf numFmtId="49" fontId="21" fillId="0" borderId="3" xfId="0" quotePrefix="1" applyNumberFormat="1" applyFont="1" applyFill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right"/>
    </xf>
    <xf numFmtId="2" fontId="24" fillId="0" borderId="3" xfId="0" applyNumberFormat="1" applyFont="1" applyBorder="1" applyAlignment="1">
      <alignment horizontal="right"/>
    </xf>
    <xf numFmtId="2" fontId="17" fillId="0" borderId="3" xfId="0" applyNumberFormat="1" applyFont="1" applyBorder="1"/>
    <xf numFmtId="4" fontId="18" fillId="3" borderId="1" xfId="0" quotePrefix="1" applyNumberFormat="1" applyFont="1" applyFill="1" applyBorder="1" applyAlignment="1">
      <alignment horizontal="right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8" fillId="3" borderId="2" xfId="0" quotePrefix="1" applyFont="1" applyFill="1" applyBorder="1" applyAlignment="1">
      <alignment horizontal="left" vertical="center" wrapText="1"/>
    </xf>
    <xf numFmtId="0" fontId="8" fillId="3" borderId="4" xfId="0" quotePrefix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 xr:uid="{00000000-0005-0000-0000-000001000000}"/>
    <cellStyle name="Normalno 3" xfId="5" xr:uid="{00000000-0005-0000-0000-000002000000}"/>
    <cellStyle name="Normalno 4" xfId="1" xr:uid="{00000000-0005-0000-0000-000003000000}"/>
    <cellStyle name="Obično_List1" xfId="2" xr:uid="{00000000-0005-0000-0000-000004000000}"/>
    <cellStyle name="Obično_List7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2"/>
  <sheetViews>
    <sheetView tabSelected="1" topLeftCell="A28" zoomScale="98" zoomScaleNormal="98" workbookViewId="0">
      <selection activeCell="A42" sqref="A42"/>
    </sheetView>
  </sheetViews>
  <sheetFormatPr defaultRowHeight="15" x14ac:dyDescent="0.25"/>
  <cols>
    <col min="5" max="5" width="29.5703125" customWidth="1"/>
    <col min="6" max="8" width="28.7109375" customWidth="1"/>
    <col min="9" max="9" width="24.7109375" customWidth="1"/>
    <col min="10" max="10" width="24.85546875" customWidth="1"/>
  </cols>
  <sheetData>
    <row r="1" spans="1:13" ht="42" customHeight="1" x14ac:dyDescent="0.25">
      <c r="A1" s="239" t="s">
        <v>217</v>
      </c>
      <c r="B1" s="239"/>
      <c r="C1" s="239"/>
      <c r="D1" s="239"/>
      <c r="E1" s="239"/>
      <c r="F1" s="239"/>
      <c r="G1" s="239"/>
      <c r="H1" s="239"/>
      <c r="I1" s="239"/>
      <c r="J1" s="239"/>
      <c r="M1" s="8"/>
    </row>
    <row r="2" spans="1:13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x14ac:dyDescent="0.25">
      <c r="A3" s="239" t="s">
        <v>20</v>
      </c>
      <c r="B3" s="239"/>
      <c r="C3" s="239"/>
      <c r="D3" s="239"/>
      <c r="E3" s="239"/>
      <c r="F3" s="239"/>
      <c r="G3" s="239"/>
      <c r="H3" s="239"/>
      <c r="I3" s="240"/>
      <c r="J3" s="240"/>
    </row>
    <row r="4" spans="1:13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3" ht="18" customHeight="1" x14ac:dyDescent="0.25">
      <c r="A5" s="239" t="s">
        <v>27</v>
      </c>
      <c r="B5" s="230"/>
      <c r="C5" s="230"/>
      <c r="D5" s="230"/>
      <c r="E5" s="230"/>
      <c r="F5" s="230"/>
      <c r="G5" s="230"/>
      <c r="H5" s="230"/>
      <c r="I5" s="230"/>
      <c r="J5" s="230"/>
    </row>
    <row r="6" spans="1:13" ht="18" x14ac:dyDescent="0.25">
      <c r="A6" s="25"/>
      <c r="B6" s="26"/>
      <c r="C6" s="26"/>
      <c r="D6" s="26"/>
      <c r="E6" s="27"/>
      <c r="F6" s="28"/>
      <c r="G6" s="28"/>
      <c r="H6" s="28"/>
      <c r="I6" s="28"/>
      <c r="J6" s="29" t="s">
        <v>52</v>
      </c>
    </row>
    <row r="7" spans="1:13" ht="25.5" customHeight="1" x14ac:dyDescent="0.25">
      <c r="A7" s="10"/>
      <c r="B7" s="11"/>
      <c r="C7" s="11"/>
      <c r="D7" s="12"/>
      <c r="E7" s="30"/>
      <c r="F7" s="14" t="s">
        <v>98</v>
      </c>
      <c r="G7" s="31" t="s">
        <v>175</v>
      </c>
      <c r="H7" s="31" t="s">
        <v>176</v>
      </c>
      <c r="I7" s="31" t="s">
        <v>177</v>
      </c>
      <c r="J7" s="31" t="s">
        <v>178</v>
      </c>
    </row>
    <row r="8" spans="1:13" x14ac:dyDescent="0.25">
      <c r="A8" s="241" t="s">
        <v>0</v>
      </c>
      <c r="B8" s="228"/>
      <c r="C8" s="228"/>
      <c r="D8" s="228"/>
      <c r="E8" s="242"/>
      <c r="F8" s="32">
        <v>582210.62</v>
      </c>
      <c r="G8" s="32">
        <f t="shared" ref="G8:H8" si="0">G9</f>
        <v>1324037</v>
      </c>
      <c r="H8" s="32">
        <f t="shared" si="0"/>
        <v>648030.92000000004</v>
      </c>
      <c r="I8" s="32">
        <f>(H8/G8)*100</f>
        <v>48.943565776485102</v>
      </c>
      <c r="J8" s="32">
        <f>(H8/F8)*100</f>
        <v>111.30523864370596</v>
      </c>
    </row>
    <row r="9" spans="1:13" x14ac:dyDescent="0.25">
      <c r="A9" s="237" t="s">
        <v>53</v>
      </c>
      <c r="B9" s="238"/>
      <c r="C9" s="238"/>
      <c r="D9" s="238"/>
      <c r="E9" s="243"/>
      <c r="F9" s="33">
        <v>582210.62</v>
      </c>
      <c r="G9" s="33">
        <v>1324037</v>
      </c>
      <c r="H9" s="33">
        <v>648030.92000000004</v>
      </c>
      <c r="I9" s="33">
        <f t="shared" ref="I9:I13" si="1">(H9/G9)*100</f>
        <v>48.943565776485102</v>
      </c>
      <c r="J9" s="33">
        <f t="shared" ref="J9:J14" si="2">(H9/F9)*100</f>
        <v>111.30523864370596</v>
      </c>
    </row>
    <row r="10" spans="1:13" x14ac:dyDescent="0.25">
      <c r="A10" s="244" t="s">
        <v>54</v>
      </c>
      <c r="B10" s="243"/>
      <c r="C10" s="243"/>
      <c r="D10" s="243"/>
      <c r="E10" s="243"/>
      <c r="F10" s="33">
        <v>0</v>
      </c>
      <c r="G10" s="33">
        <v>0</v>
      </c>
      <c r="H10" s="33">
        <v>0</v>
      </c>
      <c r="I10" s="33" t="s">
        <v>99</v>
      </c>
      <c r="J10" s="33" t="s">
        <v>99</v>
      </c>
    </row>
    <row r="11" spans="1:13" x14ac:dyDescent="0.25">
      <c r="A11" s="34" t="s">
        <v>1</v>
      </c>
      <c r="B11" s="35"/>
      <c r="C11" s="35"/>
      <c r="D11" s="35"/>
      <c r="E11" s="35"/>
      <c r="F11" s="32">
        <f>F12+F13</f>
        <v>566419.5</v>
      </c>
      <c r="G11" s="32">
        <f t="shared" ref="G11:H11" si="3">G12+G13</f>
        <v>1348137</v>
      </c>
      <c r="H11" s="32">
        <f t="shared" si="3"/>
        <v>715876.14999999991</v>
      </c>
      <c r="I11" s="32">
        <f t="shared" si="1"/>
        <v>53.101142539667698</v>
      </c>
      <c r="J11" s="32">
        <f t="shared" si="2"/>
        <v>126.38621198599269</v>
      </c>
    </row>
    <row r="12" spans="1:13" x14ac:dyDescent="0.25">
      <c r="A12" s="245" t="s">
        <v>55</v>
      </c>
      <c r="B12" s="238"/>
      <c r="C12" s="238"/>
      <c r="D12" s="238"/>
      <c r="E12" s="238"/>
      <c r="F12" s="33">
        <v>554742.37</v>
      </c>
      <c r="G12" s="33">
        <v>1302137</v>
      </c>
      <c r="H12" s="33">
        <v>710528.46</v>
      </c>
      <c r="I12" s="33">
        <f t="shared" si="1"/>
        <v>54.566336721865675</v>
      </c>
      <c r="J12" s="36">
        <f t="shared" si="2"/>
        <v>128.08260165885653</v>
      </c>
    </row>
    <row r="13" spans="1:13" x14ac:dyDescent="0.25">
      <c r="A13" s="244" t="s">
        <v>56</v>
      </c>
      <c r="B13" s="243"/>
      <c r="C13" s="243"/>
      <c r="D13" s="243"/>
      <c r="E13" s="243"/>
      <c r="F13" s="33">
        <v>11677.13</v>
      </c>
      <c r="G13" s="33">
        <v>46000</v>
      </c>
      <c r="H13" s="33">
        <v>5347.69</v>
      </c>
      <c r="I13" s="33">
        <f t="shared" si="1"/>
        <v>11.625413043478259</v>
      </c>
      <c r="J13" s="36">
        <f t="shared" si="2"/>
        <v>45.79627014514697</v>
      </c>
    </row>
    <row r="14" spans="1:13" x14ac:dyDescent="0.25">
      <c r="A14" s="227" t="s">
        <v>2</v>
      </c>
      <c r="B14" s="228"/>
      <c r="C14" s="228"/>
      <c r="D14" s="228"/>
      <c r="E14" s="228"/>
      <c r="F14" s="120">
        <f>F9-F11</f>
        <v>15791.119999999995</v>
      </c>
      <c r="G14" s="37">
        <f t="shared" ref="G14:H14" si="4">G9-G11</f>
        <v>-24100</v>
      </c>
      <c r="H14" s="37">
        <f t="shared" si="4"/>
        <v>-67845.229999999865</v>
      </c>
      <c r="I14" s="120" t="s">
        <v>99</v>
      </c>
      <c r="J14" s="120">
        <f t="shared" si="2"/>
        <v>-429.64165936298303</v>
      </c>
    </row>
    <row r="15" spans="1:13" ht="18" x14ac:dyDescent="0.25">
      <c r="A15" s="1"/>
      <c r="B15" s="38"/>
      <c r="C15" s="38"/>
      <c r="D15" s="38"/>
      <c r="E15" s="38"/>
      <c r="F15" s="38"/>
      <c r="G15" s="39"/>
      <c r="H15" s="39"/>
      <c r="I15" s="39"/>
      <c r="J15" s="39"/>
    </row>
    <row r="16" spans="1:13" ht="18" customHeight="1" x14ac:dyDescent="0.25">
      <c r="A16" s="239" t="s">
        <v>28</v>
      </c>
      <c r="B16" s="230"/>
      <c r="C16" s="230"/>
      <c r="D16" s="230"/>
      <c r="E16" s="230"/>
      <c r="F16" s="230"/>
      <c r="G16" s="230"/>
      <c r="H16" s="230"/>
      <c r="I16" s="230"/>
      <c r="J16" s="230"/>
    </row>
    <row r="17" spans="1:10" ht="18" x14ac:dyDescent="0.25">
      <c r="A17" s="1"/>
      <c r="B17" s="38"/>
      <c r="C17" s="38"/>
      <c r="D17" s="38"/>
      <c r="E17" s="38"/>
      <c r="F17" s="38"/>
      <c r="G17" s="39"/>
      <c r="H17" s="39"/>
      <c r="I17" s="39"/>
      <c r="J17" s="39"/>
    </row>
    <row r="18" spans="1:10" ht="25.5" customHeight="1" x14ac:dyDescent="0.25">
      <c r="A18" s="10"/>
      <c r="B18" s="11"/>
      <c r="C18" s="11"/>
      <c r="D18" s="12"/>
      <c r="E18" s="30"/>
      <c r="F18" s="14" t="s">
        <v>98</v>
      </c>
      <c r="G18" s="31" t="s">
        <v>175</v>
      </c>
      <c r="H18" s="31" t="s">
        <v>176</v>
      </c>
      <c r="I18" s="31" t="s">
        <v>179</v>
      </c>
      <c r="J18" s="31" t="s">
        <v>180</v>
      </c>
    </row>
    <row r="19" spans="1:10" ht="15.75" customHeight="1" x14ac:dyDescent="0.25">
      <c r="A19" s="237" t="s">
        <v>57</v>
      </c>
      <c r="B19" s="246"/>
      <c r="C19" s="246"/>
      <c r="D19" s="246"/>
      <c r="E19" s="247"/>
      <c r="F19" s="33">
        <v>0</v>
      </c>
      <c r="G19" s="33">
        <v>0</v>
      </c>
      <c r="H19" s="33">
        <v>0</v>
      </c>
      <c r="I19" s="33" t="s">
        <v>99</v>
      </c>
      <c r="J19" s="33" t="s">
        <v>99</v>
      </c>
    </row>
    <row r="20" spans="1:10" x14ac:dyDescent="0.25">
      <c r="A20" s="237" t="s">
        <v>58</v>
      </c>
      <c r="B20" s="238"/>
      <c r="C20" s="238"/>
      <c r="D20" s="238"/>
      <c r="E20" s="238"/>
      <c r="F20" s="33">
        <v>0</v>
      </c>
      <c r="G20" s="33">
        <v>0</v>
      </c>
      <c r="H20" s="33">
        <v>0</v>
      </c>
      <c r="I20" s="33" t="s">
        <v>99</v>
      </c>
      <c r="J20" s="33" t="s">
        <v>99</v>
      </c>
    </row>
    <row r="21" spans="1:10" x14ac:dyDescent="0.25">
      <c r="A21" s="227" t="s">
        <v>4</v>
      </c>
      <c r="B21" s="228"/>
      <c r="C21" s="228"/>
      <c r="D21" s="228"/>
      <c r="E21" s="228"/>
      <c r="F21" s="120">
        <f>F19-F20</f>
        <v>0</v>
      </c>
      <c r="G21" s="120">
        <f t="shared" ref="G21:H21" si="5">G19-G20</f>
        <v>0</v>
      </c>
      <c r="H21" s="120">
        <f t="shared" si="5"/>
        <v>0</v>
      </c>
      <c r="I21" s="120" t="s">
        <v>99</v>
      </c>
      <c r="J21" s="120" t="s">
        <v>99</v>
      </c>
    </row>
    <row r="22" spans="1:10" x14ac:dyDescent="0.25">
      <c r="A22" s="227" t="s">
        <v>59</v>
      </c>
      <c r="B22" s="231"/>
      <c r="C22" s="231"/>
      <c r="D22" s="231"/>
      <c r="E22" s="232"/>
      <c r="F22" s="120">
        <f>F14+F21</f>
        <v>15791.119999999995</v>
      </c>
      <c r="G22" s="37">
        <f t="shared" ref="G22:H22" si="6">G14+G21</f>
        <v>-24100</v>
      </c>
      <c r="H22" s="37">
        <f t="shared" si="6"/>
        <v>-67845.229999999865</v>
      </c>
      <c r="I22" s="120" t="s">
        <v>99</v>
      </c>
      <c r="J22" s="120">
        <f>(H22/F22)*100</f>
        <v>-429.64165936298303</v>
      </c>
    </row>
    <row r="23" spans="1:10" ht="18" x14ac:dyDescent="0.25">
      <c r="A23" s="40"/>
      <c r="B23" s="38"/>
      <c r="C23" s="38"/>
      <c r="D23" s="38"/>
      <c r="E23" s="38"/>
      <c r="F23" s="38"/>
      <c r="G23" s="39"/>
      <c r="H23" s="39"/>
      <c r="I23" s="39"/>
      <c r="J23" s="39"/>
    </row>
    <row r="24" spans="1:10" ht="18" customHeight="1" x14ac:dyDescent="0.25">
      <c r="A24" s="229" t="s">
        <v>60</v>
      </c>
      <c r="B24" s="230"/>
      <c r="C24" s="230"/>
      <c r="D24" s="230"/>
      <c r="E24" s="230"/>
      <c r="F24" s="230"/>
      <c r="G24" s="230"/>
      <c r="H24" s="230"/>
      <c r="I24" s="230"/>
      <c r="J24" s="230"/>
    </row>
    <row r="25" spans="1:10" ht="15.75" x14ac:dyDescent="0.25">
      <c r="A25" s="9"/>
      <c r="B25" s="41"/>
      <c r="C25" s="41"/>
      <c r="D25" s="41"/>
      <c r="E25" s="41"/>
      <c r="F25" s="41"/>
      <c r="G25" s="117"/>
      <c r="H25" s="126"/>
      <c r="I25" s="41"/>
      <c r="J25" s="41"/>
    </row>
    <row r="26" spans="1:10" ht="25.5" customHeight="1" x14ac:dyDescent="0.25">
      <c r="A26" s="10"/>
      <c r="B26" s="11"/>
      <c r="C26" s="11"/>
      <c r="D26" s="12"/>
      <c r="E26" s="13"/>
      <c r="F26" s="14" t="s">
        <v>98</v>
      </c>
      <c r="G26" s="31" t="s">
        <v>175</v>
      </c>
      <c r="H26" s="31" t="s">
        <v>176</v>
      </c>
      <c r="I26" s="31" t="s">
        <v>179</v>
      </c>
      <c r="J26" s="31" t="s">
        <v>180</v>
      </c>
    </row>
    <row r="27" spans="1:10" ht="15" customHeight="1" x14ac:dyDescent="0.25">
      <c r="A27" s="220" t="s">
        <v>61</v>
      </c>
      <c r="B27" s="221"/>
      <c r="C27" s="221"/>
      <c r="D27" s="221"/>
      <c r="E27" s="222"/>
      <c r="F27" s="44">
        <v>40407.75</v>
      </c>
      <c r="G27" s="44">
        <v>24100</v>
      </c>
      <c r="H27" s="44">
        <v>63348.87</v>
      </c>
      <c r="I27" s="44">
        <f t="shared" ref="I27" si="7">(H27/G27)*100</f>
        <v>262.85838174273863</v>
      </c>
      <c r="J27" s="46">
        <f>(H27/F27)*100</f>
        <v>156.77405943166843</v>
      </c>
    </row>
    <row r="28" spans="1:10" ht="30" customHeight="1" x14ac:dyDescent="0.25">
      <c r="A28" s="225" t="s">
        <v>62</v>
      </c>
      <c r="B28" s="226"/>
      <c r="C28" s="226"/>
      <c r="D28" s="226"/>
      <c r="E28" s="226"/>
      <c r="F28" s="45">
        <f>F22+F27</f>
        <v>56198.869999999995</v>
      </c>
      <c r="G28" s="45">
        <f t="shared" ref="G28:H28" si="8">G22+G27</f>
        <v>0</v>
      </c>
      <c r="H28" s="219">
        <f t="shared" si="8"/>
        <v>-4496.3599999998623</v>
      </c>
      <c r="I28" s="45" t="s">
        <v>99</v>
      </c>
      <c r="J28" s="47">
        <f>(H28/F28)*100</f>
        <v>-8.0008014396016556</v>
      </c>
    </row>
    <row r="29" spans="1:10" ht="45" customHeight="1" x14ac:dyDescent="0.25">
      <c r="A29" s="233" t="s">
        <v>63</v>
      </c>
      <c r="B29" s="234"/>
      <c r="C29" s="234"/>
      <c r="D29" s="234"/>
      <c r="E29" s="235"/>
      <c r="F29" s="45">
        <f>F14+F21+F27-F28</f>
        <v>0</v>
      </c>
      <c r="G29" s="45">
        <f t="shared" ref="G29:H29" si="9">G14+G21+G27-G28</f>
        <v>0</v>
      </c>
      <c r="H29" s="45">
        <f t="shared" si="9"/>
        <v>0</v>
      </c>
      <c r="I29" s="45" t="s">
        <v>99</v>
      </c>
      <c r="J29" s="47" t="s">
        <v>99</v>
      </c>
    </row>
    <row r="30" spans="1:10" ht="15.75" x14ac:dyDescent="0.25">
      <c r="A30" s="15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5" customHeight="1" x14ac:dyDescent="0.25">
      <c r="A31" s="236" t="s">
        <v>64</v>
      </c>
      <c r="B31" s="236"/>
      <c r="C31" s="236"/>
      <c r="D31" s="236"/>
      <c r="E31" s="236"/>
      <c r="F31" s="236"/>
      <c r="G31" s="236"/>
      <c r="H31" s="236"/>
      <c r="I31" s="236"/>
      <c r="J31" s="236"/>
    </row>
    <row r="32" spans="1:10" ht="11.25" customHeight="1" x14ac:dyDescent="0.25">
      <c r="A32" s="16"/>
      <c r="B32" s="17"/>
      <c r="C32" s="17"/>
      <c r="D32" s="17"/>
      <c r="E32" s="17"/>
      <c r="F32" s="17"/>
      <c r="G32" s="18"/>
      <c r="H32" s="18"/>
      <c r="I32" s="18"/>
      <c r="J32" s="18"/>
    </row>
    <row r="33" spans="1:10" ht="25.5" customHeight="1" x14ac:dyDescent="0.25">
      <c r="A33" s="19"/>
      <c r="B33" s="20"/>
      <c r="C33" s="20"/>
      <c r="D33" s="21"/>
      <c r="E33" s="22"/>
      <c r="F33" s="14" t="s">
        <v>98</v>
      </c>
      <c r="G33" s="31" t="s">
        <v>175</v>
      </c>
      <c r="H33" s="31" t="s">
        <v>176</v>
      </c>
      <c r="I33" s="31" t="s">
        <v>179</v>
      </c>
      <c r="J33" s="31" t="s">
        <v>180</v>
      </c>
    </row>
    <row r="34" spans="1:10" ht="15" customHeight="1" x14ac:dyDescent="0.25">
      <c r="A34" s="220" t="s">
        <v>61</v>
      </c>
      <c r="B34" s="221"/>
      <c r="C34" s="221"/>
      <c r="D34" s="221"/>
      <c r="E34" s="222"/>
      <c r="F34" s="44">
        <v>0</v>
      </c>
      <c r="G34" s="44">
        <v>0</v>
      </c>
      <c r="H34" s="44">
        <v>0</v>
      </c>
      <c r="I34" s="44" t="s">
        <v>99</v>
      </c>
      <c r="J34" s="46" t="s">
        <v>99</v>
      </c>
    </row>
    <row r="35" spans="1:10" ht="30" customHeight="1" x14ac:dyDescent="0.25">
      <c r="A35" s="220" t="s">
        <v>3</v>
      </c>
      <c r="B35" s="221"/>
      <c r="C35" s="221"/>
      <c r="D35" s="221"/>
      <c r="E35" s="222"/>
      <c r="F35" s="44">
        <v>0</v>
      </c>
      <c r="G35" s="44">
        <v>0</v>
      </c>
      <c r="H35" s="44">
        <v>0</v>
      </c>
      <c r="I35" s="44" t="s">
        <v>99</v>
      </c>
      <c r="J35" s="46" t="s">
        <v>99</v>
      </c>
    </row>
    <row r="36" spans="1:10" ht="15" customHeight="1" x14ac:dyDescent="0.25">
      <c r="A36" s="220" t="s">
        <v>65</v>
      </c>
      <c r="B36" s="223"/>
      <c r="C36" s="223"/>
      <c r="D36" s="223"/>
      <c r="E36" s="224"/>
      <c r="F36" s="44">
        <v>0</v>
      </c>
      <c r="G36" s="44">
        <v>0</v>
      </c>
      <c r="H36" s="44">
        <v>0</v>
      </c>
      <c r="I36" s="44" t="s">
        <v>99</v>
      </c>
      <c r="J36" s="46" t="s">
        <v>99</v>
      </c>
    </row>
    <row r="37" spans="1:10" ht="15" customHeight="1" x14ac:dyDescent="0.25">
      <c r="A37" s="225" t="s">
        <v>62</v>
      </c>
      <c r="B37" s="226"/>
      <c r="C37" s="226"/>
      <c r="D37" s="226"/>
      <c r="E37" s="226"/>
      <c r="F37" s="48">
        <f>F34-F35+F36</f>
        <v>0</v>
      </c>
      <c r="G37" s="48">
        <f t="shared" ref="G37:H37" si="10">G34-G35+G36</f>
        <v>0</v>
      </c>
      <c r="H37" s="48">
        <f t="shared" si="10"/>
        <v>0</v>
      </c>
      <c r="I37" s="48" t="s">
        <v>99</v>
      </c>
      <c r="J37" s="49" t="s">
        <v>99</v>
      </c>
    </row>
    <row r="38" spans="1:10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</row>
    <row r="39" spans="1:10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</row>
    <row r="40" spans="1:10" x14ac:dyDescent="0.25">
      <c r="A40" s="43" t="s">
        <v>213</v>
      </c>
      <c r="B40" s="43"/>
      <c r="C40" s="43"/>
      <c r="D40" s="43"/>
      <c r="E40" s="43"/>
      <c r="F40" s="43"/>
      <c r="G40" s="43"/>
      <c r="H40" s="43"/>
      <c r="I40" s="43"/>
      <c r="J40" s="43"/>
    </row>
    <row r="41" spans="1:10" x14ac:dyDescent="0.25">
      <c r="A41" s="43" t="s">
        <v>214</v>
      </c>
      <c r="B41" s="43"/>
      <c r="C41" s="43"/>
      <c r="D41" s="43"/>
      <c r="E41" s="43"/>
      <c r="F41" s="43"/>
      <c r="G41" s="43"/>
      <c r="H41" s="43"/>
      <c r="I41" s="43" t="s">
        <v>50</v>
      </c>
      <c r="J41" s="43"/>
    </row>
    <row r="42" spans="1:10" x14ac:dyDescent="0.25">
      <c r="A42" s="43" t="s">
        <v>219</v>
      </c>
      <c r="B42" s="43"/>
      <c r="C42" s="43"/>
      <c r="D42" s="43"/>
      <c r="E42" s="43"/>
      <c r="F42" s="43"/>
      <c r="G42" s="43"/>
      <c r="H42" s="43"/>
      <c r="I42" s="43" t="s">
        <v>51</v>
      </c>
      <c r="J42" s="43"/>
    </row>
  </sheetData>
  <mergeCells count="23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5:E35"/>
    <mergeCell ref="A36:E36"/>
    <mergeCell ref="A37:E37"/>
    <mergeCell ref="A21:E21"/>
    <mergeCell ref="A24:J24"/>
    <mergeCell ref="A27:E27"/>
    <mergeCell ref="A22:E22"/>
    <mergeCell ref="A28:E28"/>
    <mergeCell ref="A29:E29"/>
    <mergeCell ref="A31:J31"/>
    <mergeCell ref="A34:E34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104"/>
  <sheetViews>
    <sheetView zoomScaleNormal="100" zoomScaleSheetLayoutView="100"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1.7109375" customWidth="1"/>
    <col min="4" max="4" width="8.42578125" customWidth="1"/>
    <col min="5" max="5" width="41.7109375" customWidth="1"/>
    <col min="6" max="8" width="28.7109375" customWidth="1"/>
    <col min="9" max="10" width="24.7109375" customWidth="1"/>
  </cols>
  <sheetData>
    <row r="1" spans="1:10" ht="42" customHeight="1" x14ac:dyDescent="0.25">
      <c r="A1" s="239" t="s">
        <v>217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8" customHeight="1" x14ac:dyDescent="0.25">
      <c r="A2" s="23"/>
      <c r="B2" s="23"/>
      <c r="C2" s="138"/>
      <c r="D2" s="138"/>
      <c r="E2" s="23"/>
      <c r="F2" s="23"/>
      <c r="G2" s="118"/>
      <c r="H2" s="127"/>
      <c r="I2" s="23"/>
      <c r="J2" s="23"/>
    </row>
    <row r="3" spans="1:10" ht="15.75" x14ac:dyDescent="0.25">
      <c r="A3" s="239" t="s">
        <v>20</v>
      </c>
      <c r="B3" s="239"/>
      <c r="C3" s="239"/>
      <c r="D3" s="239"/>
      <c r="E3" s="239"/>
      <c r="F3" s="239"/>
      <c r="G3" s="239"/>
      <c r="H3" s="239"/>
      <c r="I3" s="240"/>
      <c r="J3" s="240"/>
    </row>
    <row r="4" spans="1:10" ht="15.75" x14ac:dyDescent="0.25">
      <c r="A4" s="23"/>
      <c r="B4" s="23"/>
      <c r="C4" s="138"/>
      <c r="D4" s="138"/>
      <c r="E4" s="23"/>
      <c r="F4" s="23"/>
      <c r="G4" s="118"/>
      <c r="H4" s="127"/>
      <c r="I4" s="24"/>
      <c r="J4" s="24"/>
    </row>
    <row r="5" spans="1:10" ht="18" customHeight="1" x14ac:dyDescent="0.25">
      <c r="A5" s="239" t="s">
        <v>6</v>
      </c>
      <c r="B5" s="230"/>
      <c r="C5" s="230"/>
      <c r="D5" s="230"/>
      <c r="E5" s="230"/>
      <c r="F5" s="230"/>
      <c r="G5" s="230"/>
      <c r="H5" s="230"/>
      <c r="I5" s="230"/>
      <c r="J5" s="230"/>
    </row>
    <row r="6" spans="1:10" ht="15.75" x14ac:dyDescent="0.25">
      <c r="A6" s="23"/>
      <c r="B6" s="23"/>
      <c r="C6" s="138"/>
      <c r="D6" s="138"/>
      <c r="E6" s="23"/>
      <c r="F6" s="23"/>
      <c r="G6" s="118"/>
      <c r="H6" s="127"/>
      <c r="I6" s="24"/>
      <c r="J6" s="24"/>
    </row>
    <row r="7" spans="1:10" x14ac:dyDescent="0.25">
      <c r="A7" s="239" t="s">
        <v>80</v>
      </c>
      <c r="B7" s="248"/>
      <c r="C7" s="248"/>
      <c r="D7" s="248"/>
      <c r="E7" s="248"/>
      <c r="F7" s="248"/>
      <c r="G7" s="248"/>
      <c r="H7" s="248"/>
      <c r="I7" s="248"/>
      <c r="J7" s="248"/>
    </row>
    <row r="8" spans="1:10" ht="15.75" x14ac:dyDescent="0.25">
      <c r="A8" s="23"/>
      <c r="B8" s="23"/>
      <c r="C8" s="138"/>
      <c r="D8" s="138"/>
      <c r="E8" s="23"/>
      <c r="F8" s="23"/>
      <c r="G8" s="118"/>
      <c r="H8" s="127"/>
      <c r="I8" s="24"/>
      <c r="J8" s="24"/>
    </row>
    <row r="9" spans="1:10" ht="25.5" x14ac:dyDescent="0.25">
      <c r="A9" s="50" t="s">
        <v>7</v>
      </c>
      <c r="B9" s="51" t="s">
        <v>8</v>
      </c>
      <c r="C9" s="51" t="s">
        <v>102</v>
      </c>
      <c r="D9" s="51" t="s">
        <v>103</v>
      </c>
      <c r="E9" s="51" t="s">
        <v>5</v>
      </c>
      <c r="F9" s="51" t="s">
        <v>98</v>
      </c>
      <c r="G9" s="50" t="s">
        <v>175</v>
      </c>
      <c r="H9" s="50" t="s">
        <v>176</v>
      </c>
      <c r="I9" s="50" t="s">
        <v>181</v>
      </c>
      <c r="J9" s="50" t="s">
        <v>178</v>
      </c>
    </row>
    <row r="10" spans="1:10" x14ac:dyDescent="0.25">
      <c r="A10" s="87"/>
      <c r="B10" s="88"/>
      <c r="C10" s="88"/>
      <c r="D10" s="88"/>
      <c r="E10" s="89" t="s">
        <v>0</v>
      </c>
      <c r="F10" s="90">
        <f>F11+F30</f>
        <v>582210.62</v>
      </c>
      <c r="G10" s="90">
        <f t="shared" ref="G10:H10" si="0">G11+G30</f>
        <v>1324037</v>
      </c>
      <c r="H10" s="90">
        <f t="shared" si="0"/>
        <v>648030.92000000004</v>
      </c>
      <c r="I10" s="90">
        <f>(H10/G10)*100</f>
        <v>48.943565776485102</v>
      </c>
      <c r="J10" s="90">
        <f>(H10/F10)*100</f>
        <v>111.30523864370596</v>
      </c>
    </row>
    <row r="11" spans="1:10" ht="15.75" customHeight="1" x14ac:dyDescent="0.25">
      <c r="A11" s="152">
        <v>6</v>
      </c>
      <c r="B11" s="152"/>
      <c r="C11" s="152"/>
      <c r="D11" s="152"/>
      <c r="E11" s="152" t="s">
        <v>9</v>
      </c>
      <c r="F11" s="153">
        <f t="shared" ref="F11:H11" si="1">F12+F18+F21+F24+F27</f>
        <v>582210.62</v>
      </c>
      <c r="G11" s="153">
        <f t="shared" si="1"/>
        <v>1324037</v>
      </c>
      <c r="H11" s="153">
        <f t="shared" si="1"/>
        <v>648030.92000000004</v>
      </c>
      <c r="I11" s="153">
        <f t="shared" ref="I11:I32" si="2">(H11/G11)*100</f>
        <v>48.943565776485102</v>
      </c>
      <c r="J11" s="153">
        <f t="shared" ref="J11:J35" si="3">(H11/F11)*100</f>
        <v>111.30523864370596</v>
      </c>
    </row>
    <row r="12" spans="1:10" ht="25.5" x14ac:dyDescent="0.25">
      <c r="A12" s="91"/>
      <c r="B12" s="91">
        <v>63</v>
      </c>
      <c r="C12" s="91"/>
      <c r="D12" s="91"/>
      <c r="E12" s="91" t="s">
        <v>29</v>
      </c>
      <c r="F12" s="32">
        <f>F13+F15</f>
        <v>495518.58</v>
      </c>
      <c r="G12" s="32">
        <v>1173530</v>
      </c>
      <c r="H12" s="32">
        <f>H13+H15</f>
        <v>556505.12</v>
      </c>
      <c r="I12" s="32">
        <f t="shared" si="2"/>
        <v>47.421465152147789</v>
      </c>
      <c r="J12" s="32">
        <f t="shared" si="3"/>
        <v>112.30761922186652</v>
      </c>
    </row>
    <row r="13" spans="1:10" ht="25.5" x14ac:dyDescent="0.25">
      <c r="A13" s="70"/>
      <c r="B13" s="70"/>
      <c r="C13" s="70">
        <v>636</v>
      </c>
      <c r="D13" s="70"/>
      <c r="E13" s="70" t="s">
        <v>104</v>
      </c>
      <c r="F13" s="58">
        <f>F14</f>
        <v>495388.58</v>
      </c>
      <c r="G13" s="58"/>
      <c r="H13" s="58">
        <f t="shared" ref="H13" si="4">H14</f>
        <v>545985.89</v>
      </c>
      <c r="I13" s="58" t="s">
        <v>99</v>
      </c>
      <c r="J13" s="58">
        <f t="shared" si="3"/>
        <v>110.21366096085623</v>
      </c>
    </row>
    <row r="14" spans="1:10" ht="25.5" x14ac:dyDescent="0.25">
      <c r="A14" s="70"/>
      <c r="B14" s="56"/>
      <c r="C14" s="56"/>
      <c r="D14" s="56">
        <v>6361</v>
      </c>
      <c r="E14" s="56" t="s">
        <v>105</v>
      </c>
      <c r="F14" s="54">
        <v>495388.58</v>
      </c>
      <c r="G14" s="54"/>
      <c r="H14" s="54">
        <v>545985.89</v>
      </c>
      <c r="I14" s="54" t="s">
        <v>99</v>
      </c>
      <c r="J14" s="54">
        <f t="shared" si="3"/>
        <v>110.21366096085623</v>
      </c>
    </row>
    <row r="15" spans="1:10" ht="25.5" x14ac:dyDescent="0.25">
      <c r="A15" s="70"/>
      <c r="B15" s="70"/>
      <c r="C15" s="70">
        <v>639</v>
      </c>
      <c r="D15" s="70"/>
      <c r="E15" s="70" t="s">
        <v>106</v>
      </c>
      <c r="F15" s="58">
        <f>F16</f>
        <v>130</v>
      </c>
      <c r="G15" s="58"/>
      <c r="H15" s="58">
        <f>H16+H17</f>
        <v>10519.23</v>
      </c>
      <c r="I15" s="58" t="s">
        <v>99</v>
      </c>
      <c r="J15" s="58">
        <f t="shared" si="3"/>
        <v>8091.7153846153833</v>
      </c>
    </row>
    <row r="16" spans="1:10" ht="25.5" x14ac:dyDescent="0.25">
      <c r="A16" s="70"/>
      <c r="B16" s="56"/>
      <c r="C16" s="56"/>
      <c r="D16" s="56">
        <v>6391</v>
      </c>
      <c r="E16" s="56" t="s">
        <v>107</v>
      </c>
      <c r="F16" s="54">
        <v>130</v>
      </c>
      <c r="G16" s="54"/>
      <c r="H16" s="54">
        <v>9768.2199999999993</v>
      </c>
      <c r="I16" s="54" t="s">
        <v>99</v>
      </c>
      <c r="J16" s="54">
        <f t="shared" si="3"/>
        <v>7514.0153846153835</v>
      </c>
    </row>
    <row r="17" spans="1:10" ht="25.5" x14ac:dyDescent="0.25">
      <c r="A17" s="70"/>
      <c r="B17" s="56"/>
      <c r="C17" s="56"/>
      <c r="D17" s="56">
        <v>6392</v>
      </c>
      <c r="E17" s="56" t="s">
        <v>182</v>
      </c>
      <c r="F17" s="54">
        <v>0</v>
      </c>
      <c r="G17" s="54"/>
      <c r="H17" s="54">
        <v>751.01</v>
      </c>
      <c r="I17" s="54" t="s">
        <v>99</v>
      </c>
      <c r="J17" s="54" t="s">
        <v>99</v>
      </c>
    </row>
    <row r="18" spans="1:10" x14ac:dyDescent="0.25">
      <c r="A18" s="98"/>
      <c r="B18" s="98">
        <v>64</v>
      </c>
      <c r="C18" s="98"/>
      <c r="D18" s="98"/>
      <c r="E18" s="98" t="s">
        <v>39</v>
      </c>
      <c r="F18" s="32">
        <f>F19</f>
        <v>26.04</v>
      </c>
      <c r="G18" s="32">
        <v>60</v>
      </c>
      <c r="H18" s="32">
        <f>H19</f>
        <v>13.55</v>
      </c>
      <c r="I18" s="32">
        <f t="shared" si="2"/>
        <v>22.583333333333336</v>
      </c>
      <c r="J18" s="32">
        <f t="shared" si="3"/>
        <v>52.035330261136714</v>
      </c>
    </row>
    <row r="19" spans="1:10" x14ac:dyDescent="0.25">
      <c r="A19" s="71"/>
      <c r="B19" s="71"/>
      <c r="C19" s="71">
        <v>641</v>
      </c>
      <c r="D19" s="71"/>
      <c r="E19" s="71" t="s">
        <v>108</v>
      </c>
      <c r="F19" s="58">
        <f>F20</f>
        <v>26.04</v>
      </c>
      <c r="G19" s="58"/>
      <c r="H19" s="58">
        <f t="shared" ref="H19" si="5">H20</f>
        <v>13.55</v>
      </c>
      <c r="I19" s="58" t="s">
        <v>99</v>
      </c>
      <c r="J19" s="58">
        <f t="shared" si="3"/>
        <v>52.035330261136714</v>
      </c>
    </row>
    <row r="20" spans="1:10" x14ac:dyDescent="0.25">
      <c r="A20" s="71"/>
      <c r="B20" s="52"/>
      <c r="C20" s="52"/>
      <c r="D20" s="52">
        <v>6413</v>
      </c>
      <c r="E20" s="52" t="s">
        <v>109</v>
      </c>
      <c r="F20" s="54">
        <v>26.04</v>
      </c>
      <c r="G20" s="54"/>
      <c r="H20" s="54">
        <v>13.55</v>
      </c>
      <c r="I20" s="54" t="s">
        <v>99</v>
      </c>
      <c r="J20" s="54">
        <f t="shared" si="3"/>
        <v>52.035330261136714</v>
      </c>
    </row>
    <row r="21" spans="1:10" ht="25.5" customHeight="1" x14ac:dyDescent="0.25">
      <c r="A21" s="98"/>
      <c r="B21" s="98">
        <v>65</v>
      </c>
      <c r="C21" s="98"/>
      <c r="D21" s="98"/>
      <c r="E21" s="154" t="s">
        <v>41</v>
      </c>
      <c r="F21" s="32">
        <f>F22</f>
        <v>62615</v>
      </c>
      <c r="G21" s="32">
        <v>99500</v>
      </c>
      <c r="H21" s="32">
        <f>H22</f>
        <v>64256.25</v>
      </c>
      <c r="I21" s="32">
        <f t="shared" si="2"/>
        <v>64.579145728643212</v>
      </c>
      <c r="J21" s="32">
        <f t="shared" si="3"/>
        <v>102.62117703425697</v>
      </c>
    </row>
    <row r="22" spans="1:10" ht="15" customHeight="1" x14ac:dyDescent="0.25">
      <c r="A22" s="71"/>
      <c r="B22" s="71"/>
      <c r="C22" s="71">
        <v>652</v>
      </c>
      <c r="D22" s="71"/>
      <c r="E22" s="150" t="s">
        <v>110</v>
      </c>
      <c r="F22" s="59">
        <f>F23</f>
        <v>62615</v>
      </c>
      <c r="G22" s="59"/>
      <c r="H22" s="59">
        <f t="shared" ref="H22" si="6">H23</f>
        <v>64256.25</v>
      </c>
      <c r="I22" s="59" t="s">
        <v>99</v>
      </c>
      <c r="J22" s="59">
        <f t="shared" si="3"/>
        <v>102.62117703425697</v>
      </c>
    </row>
    <row r="23" spans="1:10" ht="15" customHeight="1" x14ac:dyDescent="0.25">
      <c r="A23" s="71"/>
      <c r="B23" s="52"/>
      <c r="C23" s="52"/>
      <c r="D23" s="52">
        <v>6526</v>
      </c>
      <c r="E23" s="72" t="s">
        <v>111</v>
      </c>
      <c r="F23" s="55">
        <v>62615</v>
      </c>
      <c r="G23" s="55"/>
      <c r="H23" s="55">
        <v>64256.25</v>
      </c>
      <c r="I23" s="55" t="s">
        <v>99</v>
      </c>
      <c r="J23" s="55">
        <f t="shared" si="3"/>
        <v>102.62117703425697</v>
      </c>
    </row>
    <row r="24" spans="1:10" ht="25.5" x14ac:dyDescent="0.25">
      <c r="A24" s="98"/>
      <c r="B24" s="98">
        <v>66</v>
      </c>
      <c r="C24" s="98"/>
      <c r="D24" s="98"/>
      <c r="E24" s="154" t="s">
        <v>40</v>
      </c>
      <c r="F24" s="100">
        <f>F25</f>
        <v>0</v>
      </c>
      <c r="G24" s="100">
        <v>2500</v>
      </c>
      <c r="H24" s="100">
        <f>H25</f>
        <v>1260</v>
      </c>
      <c r="I24" s="100">
        <f>(H24/G24)*100</f>
        <v>50.4</v>
      </c>
      <c r="J24" s="54" t="s">
        <v>99</v>
      </c>
    </row>
    <row r="25" spans="1:10" ht="38.25" x14ac:dyDescent="0.25">
      <c r="A25" s="71"/>
      <c r="B25" s="71"/>
      <c r="C25" s="71">
        <v>663</v>
      </c>
      <c r="D25" s="71"/>
      <c r="E25" s="157" t="s">
        <v>112</v>
      </c>
      <c r="F25" s="59">
        <f>F26</f>
        <v>0</v>
      </c>
      <c r="G25" s="59"/>
      <c r="H25" s="59">
        <f t="shared" ref="H25" si="7">H26</f>
        <v>1260</v>
      </c>
      <c r="I25" s="59" t="s">
        <v>99</v>
      </c>
      <c r="J25" s="54" t="s">
        <v>99</v>
      </c>
    </row>
    <row r="26" spans="1:10" x14ac:dyDescent="0.25">
      <c r="A26" s="71"/>
      <c r="B26" s="52"/>
      <c r="C26" s="52"/>
      <c r="D26" s="52">
        <v>6631</v>
      </c>
      <c r="E26" s="72" t="s">
        <v>113</v>
      </c>
      <c r="F26" s="55">
        <v>0</v>
      </c>
      <c r="G26" s="55"/>
      <c r="H26" s="55">
        <v>1260</v>
      </c>
      <c r="I26" s="55" t="s">
        <v>99</v>
      </c>
      <c r="J26" s="54" t="s">
        <v>99</v>
      </c>
    </row>
    <row r="27" spans="1:10" ht="25.5" x14ac:dyDescent="0.25">
      <c r="A27" s="98"/>
      <c r="B27" s="98">
        <v>67</v>
      </c>
      <c r="C27" s="98"/>
      <c r="D27" s="98"/>
      <c r="E27" s="91" t="s">
        <v>30</v>
      </c>
      <c r="F27" s="32">
        <f>F28</f>
        <v>24051</v>
      </c>
      <c r="G27" s="32">
        <v>48447</v>
      </c>
      <c r="H27" s="32">
        <f>H28</f>
        <v>25996</v>
      </c>
      <c r="I27" s="32">
        <f t="shared" si="2"/>
        <v>53.658637273721801</v>
      </c>
      <c r="J27" s="32">
        <f t="shared" si="3"/>
        <v>108.08698183027732</v>
      </c>
    </row>
    <row r="28" spans="1:10" ht="38.25" x14ac:dyDescent="0.25">
      <c r="A28" s="71"/>
      <c r="B28" s="71"/>
      <c r="C28" s="71">
        <v>671</v>
      </c>
      <c r="D28" s="71"/>
      <c r="E28" s="157" t="s">
        <v>114</v>
      </c>
      <c r="F28" s="58">
        <f>F29</f>
        <v>24051</v>
      </c>
      <c r="G28" s="58"/>
      <c r="H28" s="58">
        <f t="shared" ref="H28" si="8">H29</f>
        <v>25996</v>
      </c>
      <c r="I28" s="58" t="s">
        <v>99</v>
      </c>
      <c r="J28" s="58">
        <f t="shared" si="3"/>
        <v>108.08698183027732</v>
      </c>
    </row>
    <row r="29" spans="1:10" ht="25.5" x14ac:dyDescent="0.25">
      <c r="A29" s="71"/>
      <c r="B29" s="52"/>
      <c r="C29" s="52"/>
      <c r="D29" s="52">
        <v>6711</v>
      </c>
      <c r="E29" s="151" t="s">
        <v>115</v>
      </c>
      <c r="F29" s="54">
        <v>24051</v>
      </c>
      <c r="G29" s="54"/>
      <c r="H29" s="54">
        <v>25996</v>
      </c>
      <c r="I29" s="54" t="s">
        <v>99</v>
      </c>
      <c r="J29" s="54">
        <f t="shared" si="3"/>
        <v>108.08698183027732</v>
      </c>
    </row>
    <row r="30" spans="1:10" x14ac:dyDescent="0.25">
      <c r="A30" s="155">
        <v>7</v>
      </c>
      <c r="B30" s="156"/>
      <c r="C30" s="156"/>
      <c r="D30" s="156"/>
      <c r="E30" s="152" t="s">
        <v>82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</row>
    <row r="31" spans="1:10" x14ac:dyDescent="0.25">
      <c r="A31" s="152">
        <v>9</v>
      </c>
      <c r="B31" s="152"/>
      <c r="C31" s="152"/>
      <c r="D31" s="152"/>
      <c r="E31" s="152" t="s">
        <v>47</v>
      </c>
      <c r="F31" s="153">
        <f>F32</f>
        <v>40407.75</v>
      </c>
      <c r="G31" s="153">
        <f t="shared" ref="G31:H31" si="9">G32</f>
        <v>24100</v>
      </c>
      <c r="H31" s="153">
        <f t="shared" si="9"/>
        <v>63348.87</v>
      </c>
      <c r="I31" s="153">
        <f t="shared" si="2"/>
        <v>262.85838174273863</v>
      </c>
      <c r="J31" s="153">
        <f t="shared" si="3"/>
        <v>156.77405943166843</v>
      </c>
    </row>
    <row r="32" spans="1:10" x14ac:dyDescent="0.25">
      <c r="A32" s="91"/>
      <c r="B32" s="91">
        <v>92</v>
      </c>
      <c r="C32" s="91"/>
      <c r="D32" s="91"/>
      <c r="E32" s="91" t="s">
        <v>48</v>
      </c>
      <c r="F32" s="32">
        <f>F33</f>
        <v>40407.75</v>
      </c>
      <c r="G32" s="32">
        <v>24100</v>
      </c>
      <c r="H32" s="32">
        <v>63348.87</v>
      </c>
      <c r="I32" s="32">
        <f t="shared" si="2"/>
        <v>262.85838174273863</v>
      </c>
      <c r="J32" s="32">
        <f t="shared" si="3"/>
        <v>156.77405943166843</v>
      </c>
    </row>
    <row r="33" spans="1:10" x14ac:dyDescent="0.25">
      <c r="A33" s="70"/>
      <c r="B33" s="70"/>
      <c r="C33" s="70">
        <v>922</v>
      </c>
      <c r="D33" s="70"/>
      <c r="E33" s="70" t="s">
        <v>116</v>
      </c>
      <c r="F33" s="58">
        <f>F34-F35</f>
        <v>40407.75</v>
      </c>
      <c r="G33" s="58"/>
      <c r="H33" s="58">
        <f t="shared" ref="H33" si="10">H34-H35</f>
        <v>63348.869999999995</v>
      </c>
      <c r="I33" s="58" t="s">
        <v>99</v>
      </c>
      <c r="J33" s="58">
        <f t="shared" si="3"/>
        <v>156.77405943166843</v>
      </c>
    </row>
    <row r="34" spans="1:10" x14ac:dyDescent="0.25">
      <c r="A34" s="70"/>
      <c r="B34" s="56"/>
      <c r="C34" s="56"/>
      <c r="D34" s="56">
        <v>9221</v>
      </c>
      <c r="E34" s="56" t="s">
        <v>117</v>
      </c>
      <c r="F34" s="54">
        <v>42418.48</v>
      </c>
      <c r="G34" s="54"/>
      <c r="H34" s="54">
        <v>64460.27</v>
      </c>
      <c r="I34" s="54" t="s">
        <v>99</v>
      </c>
      <c r="J34" s="54">
        <f t="shared" si="3"/>
        <v>151.9627058772497</v>
      </c>
    </row>
    <row r="35" spans="1:10" x14ac:dyDescent="0.25">
      <c r="A35" s="70"/>
      <c r="B35" s="56"/>
      <c r="C35" s="56"/>
      <c r="D35" s="56">
        <v>9222</v>
      </c>
      <c r="E35" s="56" t="s">
        <v>118</v>
      </c>
      <c r="F35" s="54">
        <v>2010.73</v>
      </c>
      <c r="G35" s="54"/>
      <c r="H35" s="54">
        <v>1111.4000000000001</v>
      </c>
      <c r="I35" s="54" t="s">
        <v>99</v>
      </c>
      <c r="J35" s="54">
        <f t="shared" si="3"/>
        <v>55.27345789837522</v>
      </c>
    </row>
    <row r="36" spans="1:10" ht="30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15.75" customHeight="1" x14ac:dyDescent="0.25">
      <c r="A37" s="239" t="s">
        <v>81</v>
      </c>
      <c r="B37" s="239"/>
      <c r="C37" s="239"/>
      <c r="D37" s="239"/>
      <c r="E37" s="239"/>
      <c r="F37" s="239"/>
      <c r="G37" s="239"/>
      <c r="H37" s="239"/>
      <c r="I37" s="239"/>
      <c r="J37" s="239"/>
    </row>
    <row r="38" spans="1:10" ht="18" x14ac:dyDescent="0.25">
      <c r="A38" s="1"/>
      <c r="B38" s="1"/>
      <c r="C38" s="1"/>
      <c r="D38" s="1"/>
      <c r="E38" s="1"/>
      <c r="F38" s="1"/>
      <c r="G38" s="1"/>
      <c r="H38" s="1"/>
      <c r="I38" s="2"/>
      <c r="J38" s="2"/>
    </row>
    <row r="39" spans="1:10" ht="25.5" x14ac:dyDescent="0.25">
      <c r="A39" s="50" t="s">
        <v>7</v>
      </c>
      <c r="B39" s="51" t="s">
        <v>8</v>
      </c>
      <c r="C39" s="51" t="s">
        <v>102</v>
      </c>
      <c r="D39" s="51" t="s">
        <v>103</v>
      </c>
      <c r="E39" s="51" t="s">
        <v>11</v>
      </c>
      <c r="F39" s="51" t="s">
        <v>98</v>
      </c>
      <c r="G39" s="50" t="s">
        <v>175</v>
      </c>
      <c r="H39" s="50" t="s">
        <v>176</v>
      </c>
      <c r="I39" s="50" t="s">
        <v>181</v>
      </c>
      <c r="J39" s="50" t="s">
        <v>178</v>
      </c>
    </row>
    <row r="40" spans="1:10" x14ac:dyDescent="0.25">
      <c r="A40" s="87"/>
      <c r="B40" s="88"/>
      <c r="C40" s="88"/>
      <c r="D40" s="88"/>
      <c r="E40" s="89" t="s">
        <v>1</v>
      </c>
      <c r="F40" s="90">
        <f>F41+F87</f>
        <v>457423.07</v>
      </c>
      <c r="G40" s="90">
        <f>G41+G87</f>
        <v>1348137</v>
      </c>
      <c r="H40" s="90">
        <f>H41+H87</f>
        <v>715876.15</v>
      </c>
      <c r="I40" s="90">
        <f t="shared" ref="I40:I91" si="11">(H40/G40)*100</f>
        <v>53.101142539667698</v>
      </c>
      <c r="J40" s="90">
        <f t="shared" ref="J40:J95" si="12">(H40/F40)*100</f>
        <v>156.50197748006022</v>
      </c>
    </row>
    <row r="41" spans="1:10" ht="15.75" customHeight="1" x14ac:dyDescent="0.25">
      <c r="A41" s="152">
        <v>3</v>
      </c>
      <c r="B41" s="152"/>
      <c r="C41" s="152"/>
      <c r="D41" s="152"/>
      <c r="E41" s="152" t="s">
        <v>12</v>
      </c>
      <c r="F41" s="153">
        <f>F42+F51+F80</f>
        <v>445745.94</v>
      </c>
      <c r="G41" s="153">
        <f>G42+G51+G80</f>
        <v>1302137</v>
      </c>
      <c r="H41" s="153">
        <f>H42+H51+H80+H84</f>
        <v>710528.46000000008</v>
      </c>
      <c r="I41" s="153">
        <f t="shared" si="11"/>
        <v>54.566336721865682</v>
      </c>
      <c r="J41" s="153">
        <f t="shared" si="12"/>
        <v>159.40211592280573</v>
      </c>
    </row>
    <row r="42" spans="1:10" ht="15.75" customHeight="1" x14ac:dyDescent="0.25">
      <c r="A42" s="91"/>
      <c r="B42" s="91">
        <v>31</v>
      </c>
      <c r="C42" s="91"/>
      <c r="D42" s="91"/>
      <c r="E42" s="91" t="s">
        <v>13</v>
      </c>
      <c r="F42" s="100">
        <v>365509.79</v>
      </c>
      <c r="G42" s="100">
        <v>1115000</v>
      </c>
      <c r="H42" s="100">
        <f>(H43+H47+H49)</f>
        <v>610891.75</v>
      </c>
      <c r="I42" s="100">
        <f t="shared" si="11"/>
        <v>54.78849775784753</v>
      </c>
      <c r="J42" s="100">
        <f t="shared" si="12"/>
        <v>167.13416896439355</v>
      </c>
    </row>
    <row r="43" spans="1:10" ht="15.75" customHeight="1" x14ac:dyDescent="0.25">
      <c r="A43" s="70"/>
      <c r="B43" s="70"/>
      <c r="C43" s="70">
        <v>311</v>
      </c>
      <c r="D43" s="70"/>
      <c r="E43" s="70" t="s">
        <v>119</v>
      </c>
      <c r="F43" s="59">
        <f>F44+F45+F46</f>
        <v>403541.67</v>
      </c>
      <c r="G43" s="59"/>
      <c r="H43" s="59">
        <f t="shared" ref="H43" si="13">H44+H45+H46</f>
        <v>521467.31</v>
      </c>
      <c r="I43" s="59" t="s">
        <v>99</v>
      </c>
      <c r="J43" s="59">
        <f t="shared" si="12"/>
        <v>129.22266738897125</v>
      </c>
    </row>
    <row r="44" spans="1:10" ht="15.75" customHeight="1" x14ac:dyDescent="0.25">
      <c r="A44" s="56"/>
      <c r="B44" s="56"/>
      <c r="C44" s="56"/>
      <c r="D44" s="56">
        <v>3111</v>
      </c>
      <c r="E44" s="56" t="s">
        <v>120</v>
      </c>
      <c r="F44" s="55">
        <v>369185.15</v>
      </c>
      <c r="G44" s="55"/>
      <c r="H44" s="55">
        <v>470418.53</v>
      </c>
      <c r="I44" s="59" t="s">
        <v>99</v>
      </c>
      <c r="J44" s="55">
        <f t="shared" si="12"/>
        <v>127.42076164222749</v>
      </c>
    </row>
    <row r="45" spans="1:10" ht="15.75" customHeight="1" x14ac:dyDescent="0.25">
      <c r="A45" s="56"/>
      <c r="B45" s="56"/>
      <c r="C45" s="56"/>
      <c r="D45" s="56">
        <v>3113</v>
      </c>
      <c r="E45" s="56" t="s">
        <v>121</v>
      </c>
      <c r="F45" s="55">
        <v>23858.47</v>
      </c>
      <c r="G45" s="55"/>
      <c r="H45" s="55">
        <v>36673.24</v>
      </c>
      <c r="I45" s="59" t="s">
        <v>99</v>
      </c>
      <c r="J45" s="55">
        <f t="shared" si="12"/>
        <v>153.71161688071362</v>
      </c>
    </row>
    <row r="46" spans="1:10" ht="15.75" customHeight="1" x14ac:dyDescent="0.25">
      <c r="A46" s="56"/>
      <c r="B46" s="56"/>
      <c r="C46" s="56"/>
      <c r="D46" s="56">
        <v>3114</v>
      </c>
      <c r="E46" s="56" t="s">
        <v>122</v>
      </c>
      <c r="F46" s="55">
        <v>10498.05</v>
      </c>
      <c r="G46" s="55"/>
      <c r="H46" s="55">
        <v>14375.54</v>
      </c>
      <c r="I46" s="59" t="s">
        <v>99</v>
      </c>
      <c r="J46" s="55">
        <f t="shared" si="12"/>
        <v>136.93533560994661</v>
      </c>
    </row>
    <row r="47" spans="1:10" ht="15.75" customHeight="1" x14ac:dyDescent="0.25">
      <c r="A47" s="70"/>
      <c r="B47" s="70"/>
      <c r="C47" s="70">
        <v>312</v>
      </c>
      <c r="D47" s="70"/>
      <c r="E47" s="70" t="s">
        <v>123</v>
      </c>
      <c r="F47" s="59">
        <f>F48</f>
        <v>14237.23</v>
      </c>
      <c r="G47" s="59"/>
      <c r="H47" s="59">
        <f t="shared" ref="H47" si="14">H48</f>
        <v>16504.5</v>
      </c>
      <c r="I47" s="59" t="s">
        <v>99</v>
      </c>
      <c r="J47" s="59">
        <f t="shared" si="12"/>
        <v>115.92493764587634</v>
      </c>
    </row>
    <row r="48" spans="1:10" ht="15.75" customHeight="1" x14ac:dyDescent="0.25">
      <c r="A48" s="56"/>
      <c r="B48" s="56"/>
      <c r="C48" s="56"/>
      <c r="D48" s="56">
        <v>3121</v>
      </c>
      <c r="E48" s="56" t="s">
        <v>123</v>
      </c>
      <c r="F48" s="55">
        <v>14237.23</v>
      </c>
      <c r="G48" s="55"/>
      <c r="H48" s="55">
        <v>16504.5</v>
      </c>
      <c r="I48" s="59" t="s">
        <v>99</v>
      </c>
      <c r="J48" s="55">
        <f t="shared" si="12"/>
        <v>115.92493764587634</v>
      </c>
    </row>
    <row r="49" spans="1:10" ht="15.75" customHeight="1" x14ac:dyDescent="0.25">
      <c r="A49" s="70"/>
      <c r="B49" s="70"/>
      <c r="C49" s="70">
        <v>313</v>
      </c>
      <c r="D49" s="70"/>
      <c r="E49" s="70" t="s">
        <v>124</v>
      </c>
      <c r="F49" s="59">
        <f>F50</f>
        <v>56727.32</v>
      </c>
      <c r="G49" s="59"/>
      <c r="H49" s="59">
        <f t="shared" ref="H49" si="15">H50</f>
        <v>72919.94</v>
      </c>
      <c r="I49" s="59" t="s">
        <v>99</v>
      </c>
      <c r="J49" s="59">
        <f t="shared" si="12"/>
        <v>128.54465890509195</v>
      </c>
    </row>
    <row r="50" spans="1:10" ht="15.75" customHeight="1" x14ac:dyDescent="0.25">
      <c r="A50" s="56"/>
      <c r="B50" s="56"/>
      <c r="C50" s="56"/>
      <c r="D50" s="56">
        <v>3132</v>
      </c>
      <c r="E50" s="56" t="s">
        <v>125</v>
      </c>
      <c r="F50" s="55">
        <v>56727.32</v>
      </c>
      <c r="G50" s="55"/>
      <c r="H50" s="55">
        <v>72919.94</v>
      </c>
      <c r="I50" s="59" t="s">
        <v>99</v>
      </c>
      <c r="J50" s="55">
        <f t="shared" si="12"/>
        <v>128.54465890509195</v>
      </c>
    </row>
    <row r="51" spans="1:10" x14ac:dyDescent="0.25">
      <c r="A51" s="98"/>
      <c r="B51" s="98">
        <v>32</v>
      </c>
      <c r="C51" s="98"/>
      <c r="D51" s="98"/>
      <c r="E51" s="98" t="s">
        <v>23</v>
      </c>
      <c r="F51" s="100">
        <f>F52+F57+F63+F73+F75</f>
        <v>79585.62999999999</v>
      </c>
      <c r="G51" s="100">
        <v>185677</v>
      </c>
      <c r="H51" s="100">
        <f>H52+H57+H63+H73+H75</f>
        <v>98800.06</v>
      </c>
      <c r="I51" s="100">
        <f t="shared" si="11"/>
        <v>53.210715382088246</v>
      </c>
      <c r="J51" s="100">
        <f t="shared" si="12"/>
        <v>124.14308965073219</v>
      </c>
    </row>
    <row r="52" spans="1:10" x14ac:dyDescent="0.25">
      <c r="A52" s="71"/>
      <c r="B52" s="71"/>
      <c r="C52" s="71">
        <v>321</v>
      </c>
      <c r="D52" s="71"/>
      <c r="E52" s="71" t="s">
        <v>126</v>
      </c>
      <c r="F52" s="59">
        <f>SUM(F53:F56)</f>
        <v>28135.440000000002</v>
      </c>
      <c r="G52" s="59">
        <f t="shared" ref="G52:H52" si="16">SUM(G53:G56)</f>
        <v>0</v>
      </c>
      <c r="H52" s="59">
        <f t="shared" si="16"/>
        <v>30503.59</v>
      </c>
      <c r="I52" s="59" t="s">
        <v>99</v>
      </c>
      <c r="J52" s="59">
        <f t="shared" si="12"/>
        <v>108.41696451166216</v>
      </c>
    </row>
    <row r="53" spans="1:10" x14ac:dyDescent="0.25">
      <c r="A53" s="52"/>
      <c r="B53" s="52"/>
      <c r="C53" s="52"/>
      <c r="D53" s="52">
        <v>3211</v>
      </c>
      <c r="E53" s="52" t="s">
        <v>127</v>
      </c>
      <c r="F53" s="55">
        <v>9301.31</v>
      </c>
      <c r="G53" s="55"/>
      <c r="H53" s="55">
        <v>7762.8</v>
      </c>
      <c r="I53" s="59" t="s">
        <v>99</v>
      </c>
      <c r="J53" s="55">
        <f t="shared" si="12"/>
        <v>83.459211659432924</v>
      </c>
    </row>
    <row r="54" spans="1:10" ht="25.5" x14ac:dyDescent="0.25">
      <c r="A54" s="52"/>
      <c r="B54" s="52"/>
      <c r="C54" s="52"/>
      <c r="D54" s="52">
        <v>3212</v>
      </c>
      <c r="E54" s="72" t="s">
        <v>128</v>
      </c>
      <c r="F54" s="55">
        <v>17891.63</v>
      </c>
      <c r="G54" s="55"/>
      <c r="H54" s="55">
        <v>21128.79</v>
      </c>
      <c r="I54" s="59" t="s">
        <v>99</v>
      </c>
      <c r="J54" s="55">
        <f t="shared" si="12"/>
        <v>118.09315305536722</v>
      </c>
    </row>
    <row r="55" spans="1:10" x14ac:dyDescent="0.25">
      <c r="A55" s="52"/>
      <c r="B55" s="52"/>
      <c r="C55" s="52"/>
      <c r="D55" s="52">
        <v>3213</v>
      </c>
      <c r="E55" s="52" t="s">
        <v>129</v>
      </c>
      <c r="F55" s="55">
        <v>240</v>
      </c>
      <c r="G55" s="55"/>
      <c r="H55" s="55">
        <v>490</v>
      </c>
      <c r="I55" s="59" t="s">
        <v>99</v>
      </c>
      <c r="J55" s="55">
        <f t="shared" si="12"/>
        <v>204.16666666666666</v>
      </c>
    </row>
    <row r="56" spans="1:10" x14ac:dyDescent="0.25">
      <c r="A56" s="52"/>
      <c r="B56" s="52"/>
      <c r="C56" s="52"/>
      <c r="D56" s="52">
        <v>3214</v>
      </c>
      <c r="E56" s="52" t="s">
        <v>130</v>
      </c>
      <c r="F56" s="55">
        <v>702.5</v>
      </c>
      <c r="G56" s="55"/>
      <c r="H56" s="55">
        <v>1122</v>
      </c>
      <c r="I56" s="59" t="s">
        <v>99</v>
      </c>
      <c r="J56" s="55">
        <f t="shared" si="12"/>
        <v>159.71530249110319</v>
      </c>
    </row>
    <row r="57" spans="1:10" x14ac:dyDescent="0.25">
      <c r="A57" s="71"/>
      <c r="B57" s="71"/>
      <c r="C57" s="71">
        <v>322</v>
      </c>
      <c r="D57" s="71"/>
      <c r="E57" s="71" t="s">
        <v>131</v>
      </c>
      <c r="F57" s="59">
        <f>SUM(F58:F61)</f>
        <v>8146.24</v>
      </c>
      <c r="G57" s="59">
        <f t="shared" ref="G57" si="17">SUM(G58:G61)</f>
        <v>0</v>
      </c>
      <c r="H57" s="59">
        <f>SUM(H58:H62)</f>
        <v>11164.64</v>
      </c>
      <c r="I57" s="59" t="s">
        <v>99</v>
      </c>
      <c r="J57" s="59">
        <f t="shared" si="12"/>
        <v>137.0526770632832</v>
      </c>
    </row>
    <row r="58" spans="1:10" x14ac:dyDescent="0.25">
      <c r="A58" s="52"/>
      <c r="B58" s="52"/>
      <c r="C58" s="52"/>
      <c r="D58" s="52">
        <v>3221</v>
      </c>
      <c r="E58" s="52" t="s">
        <v>132</v>
      </c>
      <c r="F58" s="55">
        <v>2802.7</v>
      </c>
      <c r="G58" s="55"/>
      <c r="H58" s="55">
        <v>4680.8500000000004</v>
      </c>
      <c r="I58" s="59" t="s">
        <v>99</v>
      </c>
      <c r="J58" s="55">
        <f t="shared" si="12"/>
        <v>167.01216683911943</v>
      </c>
    </row>
    <row r="59" spans="1:10" x14ac:dyDescent="0.25">
      <c r="A59" s="52"/>
      <c r="B59" s="52"/>
      <c r="C59" s="52"/>
      <c r="D59" s="52">
        <v>3223</v>
      </c>
      <c r="E59" s="52" t="s">
        <v>133</v>
      </c>
      <c r="F59" s="55">
        <v>4768.28</v>
      </c>
      <c r="G59" s="55"/>
      <c r="H59" s="55">
        <v>5209.0200000000004</v>
      </c>
      <c r="I59" s="59" t="s">
        <v>99</v>
      </c>
      <c r="J59" s="55">
        <f t="shared" si="12"/>
        <v>109.24316525036284</v>
      </c>
    </row>
    <row r="60" spans="1:10" x14ac:dyDescent="0.25">
      <c r="A60" s="52"/>
      <c r="B60" s="52"/>
      <c r="C60" s="52"/>
      <c r="D60" s="52">
        <v>3224</v>
      </c>
      <c r="E60" s="52" t="s">
        <v>134</v>
      </c>
      <c r="F60" s="55">
        <v>240.26</v>
      </c>
      <c r="G60" s="55"/>
      <c r="H60" s="55">
        <v>434.14</v>
      </c>
      <c r="I60" s="59" t="s">
        <v>99</v>
      </c>
      <c r="J60" s="55">
        <f t="shared" si="12"/>
        <v>180.69591276117541</v>
      </c>
    </row>
    <row r="61" spans="1:10" x14ac:dyDescent="0.25">
      <c r="A61" s="52"/>
      <c r="B61" s="52"/>
      <c r="C61" s="52"/>
      <c r="D61" s="52">
        <v>3225</v>
      </c>
      <c r="E61" s="52" t="s">
        <v>135</v>
      </c>
      <c r="F61" s="55">
        <v>335</v>
      </c>
      <c r="G61" s="55"/>
      <c r="H61" s="55">
        <v>724.38</v>
      </c>
      <c r="I61" s="59" t="s">
        <v>99</v>
      </c>
      <c r="J61" s="55">
        <f t="shared" si="12"/>
        <v>216.23283582089553</v>
      </c>
    </row>
    <row r="62" spans="1:10" x14ac:dyDescent="0.25">
      <c r="A62" s="52"/>
      <c r="B62" s="52"/>
      <c r="C62" s="52"/>
      <c r="D62" s="52">
        <v>3227</v>
      </c>
      <c r="E62" s="52" t="s">
        <v>183</v>
      </c>
      <c r="F62" s="55">
        <v>0</v>
      </c>
      <c r="G62" s="55"/>
      <c r="H62" s="55">
        <v>116.25</v>
      </c>
      <c r="I62" s="59" t="s">
        <v>99</v>
      </c>
      <c r="J62" s="59" t="s">
        <v>99</v>
      </c>
    </row>
    <row r="63" spans="1:10" x14ac:dyDescent="0.25">
      <c r="A63" s="71"/>
      <c r="B63" s="71"/>
      <c r="C63" s="71">
        <v>323</v>
      </c>
      <c r="D63" s="71"/>
      <c r="E63" s="71" t="s">
        <v>136</v>
      </c>
      <c r="F63" s="59">
        <f>SUM(F64:F72)</f>
        <v>36811.81</v>
      </c>
      <c r="G63" s="59">
        <f t="shared" ref="G63:H63" si="18">SUM(G64:G72)</f>
        <v>0</v>
      </c>
      <c r="H63" s="59">
        <f t="shared" si="18"/>
        <v>48779.199999999997</v>
      </c>
      <c r="I63" s="59" t="s">
        <v>99</v>
      </c>
      <c r="J63" s="59">
        <f t="shared" si="12"/>
        <v>132.50964839816353</v>
      </c>
    </row>
    <row r="64" spans="1:10" x14ac:dyDescent="0.25">
      <c r="A64" s="52"/>
      <c r="B64" s="52"/>
      <c r="C64" s="52"/>
      <c r="D64" s="52">
        <v>3231</v>
      </c>
      <c r="E64" s="52" t="s">
        <v>137</v>
      </c>
      <c r="F64" s="55">
        <v>1218.5</v>
      </c>
      <c r="G64" s="55"/>
      <c r="H64" s="55">
        <v>1997.27</v>
      </c>
      <c r="I64" s="59" t="s">
        <v>99</v>
      </c>
      <c r="J64" s="55">
        <f t="shared" si="12"/>
        <v>163.9121871153057</v>
      </c>
    </row>
    <row r="65" spans="1:10" x14ac:dyDescent="0.25">
      <c r="A65" s="52"/>
      <c r="B65" s="52"/>
      <c r="C65" s="52"/>
      <c r="D65" s="52">
        <v>3232</v>
      </c>
      <c r="E65" s="52" t="s">
        <v>138</v>
      </c>
      <c r="F65" s="55">
        <v>1708.36</v>
      </c>
      <c r="G65" s="55"/>
      <c r="H65" s="55">
        <v>6327.46</v>
      </c>
      <c r="I65" s="59" t="s">
        <v>99</v>
      </c>
      <c r="J65" s="55">
        <f t="shared" si="12"/>
        <v>370.38212086445481</v>
      </c>
    </row>
    <row r="66" spans="1:10" x14ac:dyDescent="0.25">
      <c r="A66" s="52"/>
      <c r="B66" s="52"/>
      <c r="C66" s="52"/>
      <c r="D66" s="52">
        <v>3233</v>
      </c>
      <c r="E66" s="52" t="s">
        <v>139</v>
      </c>
      <c r="F66" s="55">
        <v>1804.36</v>
      </c>
      <c r="G66" s="55"/>
      <c r="H66" s="55">
        <v>2667.31</v>
      </c>
      <c r="I66" s="59" t="s">
        <v>99</v>
      </c>
      <c r="J66" s="55">
        <f t="shared" si="12"/>
        <v>147.82582189806911</v>
      </c>
    </row>
    <row r="67" spans="1:10" x14ac:dyDescent="0.25">
      <c r="A67" s="52"/>
      <c r="B67" s="52"/>
      <c r="C67" s="52"/>
      <c r="D67" s="52">
        <v>3234</v>
      </c>
      <c r="E67" s="52" t="s">
        <v>140</v>
      </c>
      <c r="F67" s="55">
        <v>313.06</v>
      </c>
      <c r="G67" s="55"/>
      <c r="H67" s="55">
        <v>354.99</v>
      </c>
      <c r="I67" s="59" t="s">
        <v>99</v>
      </c>
      <c r="J67" s="55">
        <f t="shared" si="12"/>
        <v>113.39359867118124</v>
      </c>
    </row>
    <row r="68" spans="1:10" x14ac:dyDescent="0.25">
      <c r="A68" s="52"/>
      <c r="B68" s="52"/>
      <c r="C68" s="52"/>
      <c r="D68" s="52">
        <v>3235</v>
      </c>
      <c r="E68" s="52" t="s">
        <v>141</v>
      </c>
      <c r="F68" s="55">
        <v>7277.14</v>
      </c>
      <c r="G68" s="55"/>
      <c r="H68" s="55">
        <v>6962.95</v>
      </c>
      <c r="I68" s="59" t="s">
        <v>99</v>
      </c>
      <c r="J68" s="55">
        <f t="shared" si="12"/>
        <v>95.682507138793525</v>
      </c>
    </row>
    <row r="69" spans="1:10" x14ac:dyDescent="0.25">
      <c r="A69" s="52"/>
      <c r="B69" s="52"/>
      <c r="C69" s="52"/>
      <c r="D69" s="52">
        <v>3236</v>
      </c>
      <c r="E69" s="52" t="s">
        <v>145</v>
      </c>
      <c r="F69" s="55">
        <v>189.28</v>
      </c>
      <c r="G69" s="55"/>
      <c r="H69" s="55">
        <v>234.38</v>
      </c>
      <c r="I69" s="59" t="s">
        <v>99</v>
      </c>
      <c r="J69" s="55">
        <f>(H69/F69)*100</f>
        <v>123.82713440405749</v>
      </c>
    </row>
    <row r="70" spans="1:10" x14ac:dyDescent="0.25">
      <c r="A70" s="52"/>
      <c r="B70" s="52"/>
      <c r="C70" s="52"/>
      <c r="D70" s="52">
        <v>3237</v>
      </c>
      <c r="E70" s="52" t="s">
        <v>142</v>
      </c>
      <c r="F70" s="55">
        <v>12724.16</v>
      </c>
      <c r="G70" s="55"/>
      <c r="H70" s="55">
        <v>16150.22</v>
      </c>
      <c r="I70" s="59" t="s">
        <v>99</v>
      </c>
      <c r="J70" s="55">
        <f t="shared" si="12"/>
        <v>126.92562809647158</v>
      </c>
    </row>
    <row r="71" spans="1:10" x14ac:dyDescent="0.25">
      <c r="A71" s="52"/>
      <c r="B71" s="52"/>
      <c r="C71" s="52"/>
      <c r="D71" s="52">
        <v>3238</v>
      </c>
      <c r="E71" s="52" t="s">
        <v>143</v>
      </c>
      <c r="F71" s="55">
        <v>3741.8</v>
      </c>
      <c r="G71" s="55"/>
      <c r="H71" s="55">
        <v>4045.46</v>
      </c>
      <c r="I71" s="59" t="s">
        <v>99</v>
      </c>
      <c r="J71" s="55">
        <f t="shared" si="12"/>
        <v>108.11534555561495</v>
      </c>
    </row>
    <row r="72" spans="1:10" x14ac:dyDescent="0.25">
      <c r="A72" s="52"/>
      <c r="B72" s="52"/>
      <c r="C72" s="52"/>
      <c r="D72" s="52">
        <v>3239</v>
      </c>
      <c r="E72" s="52" t="s">
        <v>144</v>
      </c>
      <c r="F72" s="55">
        <v>7835.15</v>
      </c>
      <c r="G72" s="55"/>
      <c r="H72" s="55">
        <v>10039.16</v>
      </c>
      <c r="I72" s="59" t="s">
        <v>99</v>
      </c>
      <c r="J72" s="55">
        <f t="shared" si="12"/>
        <v>128.12977415875892</v>
      </c>
    </row>
    <row r="73" spans="1:10" ht="25.5" x14ac:dyDescent="0.25">
      <c r="A73" s="71"/>
      <c r="B73" s="71"/>
      <c r="C73" s="71">
        <v>324</v>
      </c>
      <c r="D73" s="71"/>
      <c r="E73" s="150" t="s">
        <v>163</v>
      </c>
      <c r="F73" s="59">
        <f>F74</f>
        <v>174</v>
      </c>
      <c r="G73" s="59">
        <f t="shared" ref="G73:H73" si="19">G74</f>
        <v>0</v>
      </c>
      <c r="H73" s="59">
        <f t="shared" si="19"/>
        <v>1277</v>
      </c>
      <c r="I73" s="59" t="s">
        <v>99</v>
      </c>
      <c r="J73" s="59">
        <f t="shared" si="12"/>
        <v>733.90804597701151</v>
      </c>
    </row>
    <row r="74" spans="1:10" x14ac:dyDescent="0.25">
      <c r="A74" s="52"/>
      <c r="B74" s="52"/>
      <c r="C74" s="52"/>
      <c r="D74" s="52">
        <v>3241</v>
      </c>
      <c r="E74" s="52" t="s">
        <v>146</v>
      </c>
      <c r="F74" s="55">
        <v>174</v>
      </c>
      <c r="G74" s="55"/>
      <c r="H74" s="55">
        <v>1277</v>
      </c>
      <c r="I74" s="59" t="s">
        <v>99</v>
      </c>
      <c r="J74" s="55">
        <f t="shared" si="12"/>
        <v>733.90804597701151</v>
      </c>
    </row>
    <row r="75" spans="1:10" x14ac:dyDescent="0.25">
      <c r="A75" s="71"/>
      <c r="B75" s="71"/>
      <c r="C75" s="71">
        <v>329</v>
      </c>
      <c r="D75" s="71"/>
      <c r="E75" s="71" t="s">
        <v>147</v>
      </c>
      <c r="F75" s="59">
        <f>SUM(F76:F79)</f>
        <v>6318.1399999999994</v>
      </c>
      <c r="G75" s="59">
        <f t="shared" ref="G75:H75" si="20">SUM(G76:G79)</f>
        <v>0</v>
      </c>
      <c r="H75" s="59">
        <f t="shared" si="20"/>
        <v>7075.6299999999992</v>
      </c>
      <c r="I75" s="59" t="s">
        <v>99</v>
      </c>
      <c r="J75" s="59">
        <f t="shared" si="12"/>
        <v>111.98912971222543</v>
      </c>
    </row>
    <row r="76" spans="1:10" x14ac:dyDescent="0.25">
      <c r="A76" s="52"/>
      <c r="B76" s="52"/>
      <c r="C76" s="52"/>
      <c r="D76" s="52">
        <v>3293</v>
      </c>
      <c r="E76" s="52" t="s">
        <v>148</v>
      </c>
      <c r="F76" s="55">
        <v>607.04</v>
      </c>
      <c r="G76" s="55"/>
      <c r="H76" s="55">
        <v>1745.53</v>
      </c>
      <c r="I76" s="59" t="s">
        <v>99</v>
      </c>
      <c r="J76" s="55">
        <f t="shared" si="12"/>
        <v>287.54777279915658</v>
      </c>
    </row>
    <row r="77" spans="1:10" x14ac:dyDescent="0.25">
      <c r="A77" s="52"/>
      <c r="B77" s="52"/>
      <c r="C77" s="52"/>
      <c r="D77" s="52">
        <v>3294</v>
      </c>
      <c r="E77" s="52" t="s">
        <v>149</v>
      </c>
      <c r="F77" s="55">
        <v>898.09</v>
      </c>
      <c r="G77" s="55"/>
      <c r="H77" s="55">
        <v>905</v>
      </c>
      <c r="I77" s="59" t="s">
        <v>99</v>
      </c>
      <c r="J77" s="55">
        <f t="shared" si="12"/>
        <v>100.76941063813203</v>
      </c>
    </row>
    <row r="78" spans="1:10" x14ac:dyDescent="0.25">
      <c r="A78" s="52"/>
      <c r="B78" s="52"/>
      <c r="C78" s="52"/>
      <c r="D78" s="52">
        <v>3295</v>
      </c>
      <c r="E78" s="52" t="s">
        <v>150</v>
      </c>
      <c r="F78" s="55">
        <v>1225.57</v>
      </c>
      <c r="G78" s="55"/>
      <c r="H78" s="55">
        <v>1502.71</v>
      </c>
      <c r="I78" s="59" t="s">
        <v>99</v>
      </c>
      <c r="J78" s="55">
        <f t="shared" si="12"/>
        <v>122.61315143157879</v>
      </c>
    </row>
    <row r="79" spans="1:10" x14ac:dyDescent="0.25">
      <c r="A79" s="52"/>
      <c r="B79" s="52"/>
      <c r="C79" s="52"/>
      <c r="D79" s="52">
        <v>3299</v>
      </c>
      <c r="E79" s="52" t="s">
        <v>147</v>
      </c>
      <c r="F79" s="55">
        <v>3587.44</v>
      </c>
      <c r="G79" s="55"/>
      <c r="H79" s="55">
        <v>2922.39</v>
      </c>
      <c r="I79" s="59" t="s">
        <v>99</v>
      </c>
      <c r="J79" s="55">
        <f t="shared" si="12"/>
        <v>81.46171085788194</v>
      </c>
    </row>
    <row r="80" spans="1:10" x14ac:dyDescent="0.25">
      <c r="A80" s="98"/>
      <c r="B80" s="98">
        <v>34</v>
      </c>
      <c r="C80" s="98"/>
      <c r="D80" s="98"/>
      <c r="E80" s="98" t="s">
        <v>34</v>
      </c>
      <c r="F80" s="32">
        <f>F81</f>
        <v>650.52</v>
      </c>
      <c r="G80" s="32">
        <v>1460</v>
      </c>
      <c r="H80" s="32">
        <f>H81</f>
        <v>757.65</v>
      </c>
      <c r="I80" s="32">
        <f t="shared" si="11"/>
        <v>51.893835616438352</v>
      </c>
      <c r="J80" s="32">
        <f t="shared" si="12"/>
        <v>116.46836377052206</v>
      </c>
    </row>
    <row r="81" spans="1:10" x14ac:dyDescent="0.25">
      <c r="A81" s="71"/>
      <c r="B81" s="71"/>
      <c r="C81" s="71">
        <v>343</v>
      </c>
      <c r="D81" s="71"/>
      <c r="E81" s="71" t="s">
        <v>151</v>
      </c>
      <c r="F81" s="58">
        <f>F82+F83</f>
        <v>650.52</v>
      </c>
      <c r="G81" s="58"/>
      <c r="H81" s="58">
        <f t="shared" ref="H81" si="21">H82+H83</f>
        <v>757.65</v>
      </c>
      <c r="I81" s="58" t="s">
        <v>99</v>
      </c>
      <c r="J81" s="58">
        <f t="shared" si="12"/>
        <v>116.46836377052206</v>
      </c>
    </row>
    <row r="82" spans="1:10" x14ac:dyDescent="0.25">
      <c r="A82" s="52"/>
      <c r="B82" s="52"/>
      <c r="C82" s="52"/>
      <c r="D82" s="52">
        <v>3431</v>
      </c>
      <c r="E82" s="52" t="s">
        <v>152</v>
      </c>
      <c r="F82" s="54">
        <v>650.52</v>
      </c>
      <c r="G82" s="54"/>
      <c r="H82" s="54">
        <v>757.65</v>
      </c>
      <c r="I82" s="54" t="s">
        <v>99</v>
      </c>
      <c r="J82" s="54">
        <f t="shared" si="12"/>
        <v>116.46836377052206</v>
      </c>
    </row>
    <row r="83" spans="1:10" x14ac:dyDescent="0.25">
      <c r="A83" s="52"/>
      <c r="B83" s="52"/>
      <c r="C83" s="52"/>
      <c r="D83" s="52">
        <v>3433</v>
      </c>
      <c r="E83" s="52" t="s">
        <v>153</v>
      </c>
      <c r="F83" s="54">
        <v>0</v>
      </c>
      <c r="G83" s="54"/>
      <c r="H83" s="54">
        <v>0</v>
      </c>
      <c r="I83" s="54" t="s">
        <v>99</v>
      </c>
      <c r="J83" s="54" t="s">
        <v>99</v>
      </c>
    </row>
    <row r="84" spans="1:10" x14ac:dyDescent="0.25">
      <c r="A84" s="98"/>
      <c r="B84" s="98">
        <v>38</v>
      </c>
      <c r="C84" s="98"/>
      <c r="D84" s="98"/>
      <c r="E84" s="98" t="s">
        <v>184</v>
      </c>
      <c r="F84" s="32">
        <v>0</v>
      </c>
      <c r="G84" s="32">
        <v>0</v>
      </c>
      <c r="H84" s="32">
        <f>H85</f>
        <v>79</v>
      </c>
      <c r="I84" s="113">
        <v>0</v>
      </c>
      <c r="J84" s="113">
        <v>0</v>
      </c>
    </row>
    <row r="85" spans="1:10" x14ac:dyDescent="0.25">
      <c r="A85" s="52"/>
      <c r="B85" s="52"/>
      <c r="C85" s="71">
        <v>383</v>
      </c>
      <c r="D85" s="52"/>
      <c r="E85" s="71" t="s">
        <v>185</v>
      </c>
      <c r="F85" s="58">
        <v>0</v>
      </c>
      <c r="G85" s="58"/>
      <c r="H85" s="58">
        <f>H86</f>
        <v>79</v>
      </c>
      <c r="I85" s="54" t="s">
        <v>99</v>
      </c>
      <c r="J85" s="54" t="s">
        <v>99</v>
      </c>
    </row>
    <row r="86" spans="1:10" x14ac:dyDescent="0.25">
      <c r="A86" s="52"/>
      <c r="B86" s="52"/>
      <c r="C86" s="52"/>
      <c r="D86" s="52">
        <v>3831</v>
      </c>
      <c r="E86" s="52" t="s">
        <v>186</v>
      </c>
      <c r="F86" s="54">
        <v>0</v>
      </c>
      <c r="G86" s="54"/>
      <c r="H86" s="54">
        <v>79</v>
      </c>
      <c r="I86" s="54" t="s">
        <v>99</v>
      </c>
      <c r="J86" s="54" t="s">
        <v>99</v>
      </c>
    </row>
    <row r="87" spans="1:10" x14ac:dyDescent="0.25">
      <c r="A87" s="158">
        <v>4</v>
      </c>
      <c r="B87" s="158"/>
      <c r="C87" s="158"/>
      <c r="D87" s="158"/>
      <c r="E87" s="159" t="s">
        <v>14</v>
      </c>
      <c r="F87" s="153">
        <f>F88+F91+F101</f>
        <v>11677.130000000001</v>
      </c>
      <c r="G87" s="153">
        <f>G88+G91+G101</f>
        <v>46000</v>
      </c>
      <c r="H87" s="153">
        <f>H88+H91+H101</f>
        <v>5347.6900000000005</v>
      </c>
      <c r="I87" s="153">
        <f t="shared" si="11"/>
        <v>11.625413043478263</v>
      </c>
      <c r="J87" s="153">
        <f t="shared" si="12"/>
        <v>45.79627014514697</v>
      </c>
    </row>
    <row r="88" spans="1:10" s="80" customFormat="1" ht="30" customHeight="1" x14ac:dyDescent="0.25">
      <c r="A88" s="106"/>
      <c r="B88" s="106">
        <v>41</v>
      </c>
      <c r="C88" s="106"/>
      <c r="D88" s="106"/>
      <c r="E88" s="107" t="s">
        <v>100</v>
      </c>
      <c r="F88" s="32">
        <f>F89</f>
        <v>3906.25</v>
      </c>
      <c r="G88" s="32">
        <f t="shared" ref="G88:H88" si="22">G89</f>
        <v>0</v>
      </c>
      <c r="H88" s="32">
        <f t="shared" si="22"/>
        <v>0</v>
      </c>
      <c r="I88" s="32">
        <v>0</v>
      </c>
      <c r="J88" s="32" t="s">
        <v>99</v>
      </c>
    </row>
    <row r="89" spans="1:10" s="80" customFormat="1" ht="15" customHeight="1" x14ac:dyDescent="0.25">
      <c r="A89" s="73"/>
      <c r="B89" s="73"/>
      <c r="C89" s="73">
        <v>412</v>
      </c>
      <c r="D89" s="73"/>
      <c r="E89" s="63" t="s">
        <v>158</v>
      </c>
      <c r="F89" s="58">
        <f>F90</f>
        <v>3906.25</v>
      </c>
      <c r="G89" s="58"/>
      <c r="H89" s="58">
        <f t="shared" ref="H89" si="23">H90</f>
        <v>0</v>
      </c>
      <c r="I89" s="58" t="s">
        <v>99</v>
      </c>
      <c r="J89" s="58" t="s">
        <v>99</v>
      </c>
    </row>
    <row r="90" spans="1:10" s="80" customFormat="1" ht="15" customHeight="1" x14ac:dyDescent="0.25">
      <c r="A90" s="74"/>
      <c r="B90" s="74"/>
      <c r="C90" s="74"/>
      <c r="D90" s="74">
        <v>4123</v>
      </c>
      <c r="E90" s="81" t="s">
        <v>157</v>
      </c>
      <c r="F90" s="54">
        <v>3906.25</v>
      </c>
      <c r="G90" s="54"/>
      <c r="H90" s="54">
        <v>0</v>
      </c>
      <c r="I90" s="54" t="s">
        <v>99</v>
      </c>
      <c r="J90" s="54" t="s">
        <v>99</v>
      </c>
    </row>
    <row r="91" spans="1:10" s="5" customFormat="1" ht="25.5" x14ac:dyDescent="0.25">
      <c r="A91" s="106"/>
      <c r="B91" s="106">
        <v>42</v>
      </c>
      <c r="C91" s="106"/>
      <c r="D91" s="106"/>
      <c r="E91" s="154" t="s">
        <v>164</v>
      </c>
      <c r="F91" s="32">
        <f>F92+F94+F99</f>
        <v>3182.45</v>
      </c>
      <c r="G91" s="32">
        <v>46000</v>
      </c>
      <c r="H91" s="32">
        <f>H92+H94+H99</f>
        <v>5347.6900000000005</v>
      </c>
      <c r="I91" s="32">
        <f t="shared" si="11"/>
        <v>11.625413043478263</v>
      </c>
      <c r="J91" s="32">
        <f t="shared" si="12"/>
        <v>168.03688981759339</v>
      </c>
    </row>
    <row r="92" spans="1:10" x14ac:dyDescent="0.25">
      <c r="A92" s="73"/>
      <c r="B92" s="73"/>
      <c r="C92" s="73">
        <v>421</v>
      </c>
      <c r="D92" s="73"/>
      <c r="E92" s="71" t="s">
        <v>172</v>
      </c>
      <c r="F92" s="58">
        <f>F93</f>
        <v>1120</v>
      </c>
      <c r="G92" s="58"/>
      <c r="H92" s="58">
        <f t="shared" ref="H92" si="24">H93</f>
        <v>0</v>
      </c>
      <c r="I92" s="58" t="s">
        <v>99</v>
      </c>
      <c r="J92" s="58" t="s">
        <v>99</v>
      </c>
    </row>
    <row r="93" spans="1:10" x14ac:dyDescent="0.25">
      <c r="A93" s="73"/>
      <c r="B93" s="74"/>
      <c r="C93" s="74"/>
      <c r="D93" s="74">
        <v>4212</v>
      </c>
      <c r="E93" s="52" t="s">
        <v>161</v>
      </c>
      <c r="F93" s="54">
        <v>1120</v>
      </c>
      <c r="G93" s="54"/>
      <c r="H93" s="54">
        <v>0</v>
      </c>
      <c r="I93" s="54" t="s">
        <v>99</v>
      </c>
      <c r="J93" s="54" t="s">
        <v>99</v>
      </c>
    </row>
    <row r="94" spans="1:10" x14ac:dyDescent="0.25">
      <c r="A94" s="73"/>
      <c r="B94" s="73"/>
      <c r="C94" s="73">
        <v>422</v>
      </c>
      <c r="D94" s="73"/>
      <c r="E94" s="71" t="s">
        <v>154</v>
      </c>
      <c r="F94" s="58">
        <f>F95+F98</f>
        <v>2062.4499999999998</v>
      </c>
      <c r="G94" s="58"/>
      <c r="H94" s="58">
        <f>(H95+H96+H97+H98)</f>
        <v>5347.6900000000005</v>
      </c>
      <c r="I94" s="58" t="s">
        <v>99</v>
      </c>
      <c r="J94" s="58">
        <f t="shared" si="12"/>
        <v>259.28822516909509</v>
      </c>
    </row>
    <row r="95" spans="1:10" x14ac:dyDescent="0.25">
      <c r="A95" s="73"/>
      <c r="B95" s="74"/>
      <c r="C95" s="74"/>
      <c r="D95" s="74">
        <v>4221</v>
      </c>
      <c r="E95" s="52" t="s">
        <v>155</v>
      </c>
      <c r="F95" s="54">
        <v>831.25</v>
      </c>
      <c r="G95" s="54"/>
      <c r="H95" s="54">
        <v>387.5</v>
      </c>
      <c r="I95" s="54" t="s">
        <v>99</v>
      </c>
      <c r="J95" s="54">
        <f t="shared" si="12"/>
        <v>46.616541353383454</v>
      </c>
    </row>
    <row r="96" spans="1:10" x14ac:dyDescent="0.25">
      <c r="A96" s="73"/>
      <c r="B96" s="74"/>
      <c r="C96" s="74"/>
      <c r="D96" s="74">
        <v>4223</v>
      </c>
      <c r="E96" s="52" t="s">
        <v>187</v>
      </c>
      <c r="F96" s="54">
        <v>0</v>
      </c>
      <c r="G96" s="54"/>
      <c r="H96" s="54">
        <v>1931.01</v>
      </c>
      <c r="I96" s="54" t="s">
        <v>99</v>
      </c>
      <c r="J96" s="54" t="s">
        <v>99</v>
      </c>
    </row>
    <row r="97" spans="1:10" x14ac:dyDescent="0.25">
      <c r="A97" s="73"/>
      <c r="B97" s="74"/>
      <c r="C97" s="74"/>
      <c r="D97" s="74">
        <v>4226</v>
      </c>
      <c r="E97" s="52" t="s">
        <v>188</v>
      </c>
      <c r="F97" s="54">
        <v>0</v>
      </c>
      <c r="G97" s="54"/>
      <c r="H97" s="54">
        <v>3029.18</v>
      </c>
      <c r="I97" s="54" t="s">
        <v>99</v>
      </c>
      <c r="J97" s="54" t="s">
        <v>99</v>
      </c>
    </row>
    <row r="98" spans="1:10" x14ac:dyDescent="0.25">
      <c r="A98" s="73"/>
      <c r="B98" s="74"/>
      <c r="C98" s="74"/>
      <c r="D98" s="74">
        <v>4227</v>
      </c>
      <c r="E98" s="52" t="s">
        <v>159</v>
      </c>
      <c r="F98" s="54">
        <v>1231.2</v>
      </c>
      <c r="G98" s="54"/>
      <c r="H98" s="54">
        <v>0</v>
      </c>
      <c r="I98" s="54" t="s">
        <v>99</v>
      </c>
      <c r="J98" s="54" t="s">
        <v>99</v>
      </c>
    </row>
    <row r="99" spans="1:10" ht="25.5" x14ac:dyDescent="0.25">
      <c r="A99" s="73"/>
      <c r="B99" s="73"/>
      <c r="C99" s="73">
        <v>424</v>
      </c>
      <c r="D99" s="73"/>
      <c r="E99" s="150" t="s">
        <v>162</v>
      </c>
      <c r="F99" s="58">
        <f>F100</f>
        <v>0</v>
      </c>
      <c r="G99" s="58"/>
      <c r="H99" s="58">
        <f t="shared" ref="H99" si="25">H100</f>
        <v>0</v>
      </c>
      <c r="I99" s="58" t="s">
        <v>99</v>
      </c>
      <c r="J99" s="54" t="s">
        <v>99</v>
      </c>
    </row>
    <row r="100" spans="1:10" x14ac:dyDescent="0.25">
      <c r="A100" s="73"/>
      <c r="B100" s="74"/>
      <c r="C100" s="74"/>
      <c r="D100" s="74">
        <v>4241</v>
      </c>
      <c r="E100" s="52" t="s">
        <v>156</v>
      </c>
      <c r="F100" s="54">
        <v>0</v>
      </c>
      <c r="G100" s="54"/>
      <c r="H100" s="54">
        <v>0</v>
      </c>
      <c r="I100" s="54" t="s">
        <v>99</v>
      </c>
      <c r="J100" s="162" t="s">
        <v>99</v>
      </c>
    </row>
    <row r="101" spans="1:10" ht="26.25" x14ac:dyDescent="0.25">
      <c r="A101" s="163"/>
      <c r="B101" s="164">
        <v>45</v>
      </c>
      <c r="C101" s="164"/>
      <c r="D101" s="164"/>
      <c r="E101" s="167" t="s">
        <v>165</v>
      </c>
      <c r="F101" s="165">
        <f>F102</f>
        <v>4588.43</v>
      </c>
      <c r="G101" s="165">
        <v>0</v>
      </c>
      <c r="H101" s="165">
        <v>0</v>
      </c>
      <c r="I101" s="165">
        <v>0</v>
      </c>
      <c r="J101" s="166" t="s">
        <v>99</v>
      </c>
    </row>
    <row r="102" spans="1:10" x14ac:dyDescent="0.25">
      <c r="A102" s="161"/>
      <c r="B102" s="161"/>
      <c r="C102" s="124">
        <v>451</v>
      </c>
      <c r="D102" s="161"/>
      <c r="E102" s="73" t="s">
        <v>160</v>
      </c>
      <c r="F102" s="125">
        <f>F103</f>
        <v>4588.43</v>
      </c>
      <c r="G102" s="125"/>
      <c r="H102" s="125">
        <f t="shared" ref="H102:I102" si="26">H103</f>
        <v>0</v>
      </c>
      <c r="I102" s="162" t="str">
        <f t="shared" si="26"/>
        <v>-</v>
      </c>
      <c r="J102" s="162" t="s">
        <v>99</v>
      </c>
    </row>
    <row r="103" spans="1:10" x14ac:dyDescent="0.25">
      <c r="A103" s="160"/>
      <c r="B103" s="160"/>
      <c r="C103" s="160"/>
      <c r="D103" s="121">
        <v>4511</v>
      </c>
      <c r="E103" s="74" t="s">
        <v>160</v>
      </c>
      <c r="F103" s="122">
        <v>4588.43</v>
      </c>
      <c r="G103" s="122"/>
      <c r="H103" s="122">
        <v>0</v>
      </c>
      <c r="I103" s="133" t="s">
        <v>99</v>
      </c>
      <c r="J103" s="133" t="s">
        <v>99</v>
      </c>
    </row>
    <row r="104" spans="1:10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</row>
  </sheetData>
  <mergeCells count="5">
    <mergeCell ref="A1:J1"/>
    <mergeCell ref="A3:J3"/>
    <mergeCell ref="A5:J5"/>
    <mergeCell ref="A7:J7"/>
    <mergeCell ref="A37:J37"/>
  </mergeCells>
  <pageMargins left="0.7" right="0.7" top="0.75" bottom="0.75" header="0.3" footer="0.3"/>
  <pageSetup paperSize="9" scale="61" fitToHeight="0" orientation="landscape" r:id="rId1"/>
  <rowBreaks count="2" manualBreakCount="2">
    <brk id="36" max="9" man="1"/>
    <brk id="8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53"/>
  <sheetViews>
    <sheetView zoomScaleNormal="100" workbookViewId="0">
      <selection sqref="A1:F1"/>
    </sheetView>
  </sheetViews>
  <sheetFormatPr defaultRowHeight="15" x14ac:dyDescent="0.25"/>
  <cols>
    <col min="1" max="1" width="49.42578125" customWidth="1"/>
    <col min="2" max="2" width="28.85546875" customWidth="1"/>
    <col min="3" max="3" width="27.42578125" customWidth="1"/>
    <col min="4" max="4" width="28.7109375" customWidth="1"/>
    <col min="5" max="6" width="24.7109375" customWidth="1"/>
  </cols>
  <sheetData>
    <row r="1" spans="1:8" ht="42" customHeight="1" x14ac:dyDescent="0.25">
      <c r="A1" s="239" t="s">
        <v>218</v>
      </c>
      <c r="B1" s="239"/>
      <c r="C1" s="239"/>
      <c r="D1" s="239"/>
      <c r="E1" s="239"/>
      <c r="F1" s="239"/>
      <c r="G1" s="3"/>
      <c r="H1" s="3"/>
    </row>
    <row r="2" spans="1:8" ht="18" x14ac:dyDescent="0.25">
      <c r="A2" s="64"/>
      <c r="B2" s="64"/>
      <c r="C2" s="64"/>
      <c r="D2" s="64"/>
      <c r="E2" s="64"/>
      <c r="F2" s="64"/>
    </row>
    <row r="3" spans="1:8" ht="15.75" x14ac:dyDescent="0.25">
      <c r="A3" s="229" t="s">
        <v>20</v>
      </c>
      <c r="B3" s="229"/>
      <c r="C3" s="229"/>
      <c r="D3" s="229"/>
      <c r="E3" s="229"/>
      <c r="F3" s="229"/>
    </row>
    <row r="4" spans="1:8" ht="18" x14ac:dyDescent="0.25">
      <c r="B4" s="64"/>
      <c r="C4" s="64"/>
      <c r="D4" s="64"/>
      <c r="E4" s="65"/>
      <c r="F4" s="65"/>
    </row>
    <row r="5" spans="1:8" ht="15.75" x14ac:dyDescent="0.25">
      <c r="A5" s="229" t="s">
        <v>6</v>
      </c>
      <c r="B5" s="229"/>
      <c r="C5" s="229"/>
      <c r="D5" s="229"/>
      <c r="E5" s="229"/>
      <c r="F5" s="229"/>
    </row>
    <row r="6" spans="1:8" ht="18" x14ac:dyDescent="0.25">
      <c r="A6" s="64"/>
      <c r="B6" s="64"/>
      <c r="C6" s="64"/>
      <c r="D6" s="64"/>
      <c r="E6" s="65"/>
      <c r="F6" s="65"/>
    </row>
    <row r="7" spans="1:8" ht="15.75" x14ac:dyDescent="0.25">
      <c r="A7" s="229" t="s">
        <v>66</v>
      </c>
      <c r="B7" s="229"/>
      <c r="C7" s="229"/>
      <c r="D7" s="229"/>
      <c r="E7" s="229"/>
      <c r="F7" s="229"/>
    </row>
    <row r="8" spans="1:8" ht="18" x14ac:dyDescent="0.25">
      <c r="A8" s="64"/>
      <c r="B8" s="64"/>
      <c r="C8" s="64"/>
      <c r="D8" s="64"/>
      <c r="E8" s="65"/>
      <c r="F8" s="65"/>
    </row>
    <row r="9" spans="1:8" ht="24" x14ac:dyDescent="0.25">
      <c r="A9" s="66" t="s">
        <v>67</v>
      </c>
      <c r="B9" s="67" t="s">
        <v>98</v>
      </c>
      <c r="C9" s="50" t="s">
        <v>175</v>
      </c>
      <c r="D9" s="50" t="s">
        <v>176</v>
      </c>
      <c r="E9" s="50" t="s">
        <v>181</v>
      </c>
      <c r="F9" s="50" t="s">
        <v>178</v>
      </c>
    </row>
    <row r="10" spans="1:8" x14ac:dyDescent="0.25">
      <c r="A10" s="94" t="s">
        <v>0</v>
      </c>
      <c r="B10" s="95">
        <f>B11+B13+B15+B18+B22</f>
        <v>582210.62</v>
      </c>
      <c r="C10" s="95">
        <f t="shared" ref="C10" si="0">C11+C13+C15+C18+C22</f>
        <v>1324037</v>
      </c>
      <c r="D10" s="95">
        <f>D11+D13+D15+D18+D22+D25</f>
        <v>648030.92000000004</v>
      </c>
      <c r="E10" s="95">
        <f>(D10/C10)*100</f>
        <v>48.943565776485102</v>
      </c>
      <c r="F10" s="95">
        <f>(D10/B10)*100</f>
        <v>111.30523864370596</v>
      </c>
    </row>
    <row r="11" spans="1:8" x14ac:dyDescent="0.25">
      <c r="A11" s="96" t="s">
        <v>68</v>
      </c>
      <c r="B11" s="97">
        <f>B12</f>
        <v>24181</v>
      </c>
      <c r="C11" s="97">
        <f t="shared" ref="C11:D11" si="1">C12</f>
        <v>48447</v>
      </c>
      <c r="D11" s="97">
        <f t="shared" si="1"/>
        <v>25996</v>
      </c>
      <c r="E11" s="97">
        <f t="shared" ref="E11:E27" si="2">(D11/C11)*100</f>
        <v>53.658637273721801</v>
      </c>
      <c r="F11" s="97">
        <f t="shared" ref="F11:F27" si="3">(D11/B11)*100</f>
        <v>107.505893056532</v>
      </c>
    </row>
    <row r="12" spans="1:8" x14ac:dyDescent="0.25">
      <c r="A12" s="53" t="s">
        <v>69</v>
      </c>
      <c r="B12" s="54">
        <v>24181</v>
      </c>
      <c r="C12" s="54">
        <v>48447</v>
      </c>
      <c r="D12" s="54">
        <v>25996</v>
      </c>
      <c r="E12" s="54">
        <f t="shared" si="2"/>
        <v>53.658637273721801</v>
      </c>
      <c r="F12" s="54">
        <f t="shared" si="3"/>
        <v>107.505893056532</v>
      </c>
    </row>
    <row r="13" spans="1:8" x14ac:dyDescent="0.25">
      <c r="A13" s="98" t="s">
        <v>75</v>
      </c>
      <c r="B13" s="32">
        <f>B14</f>
        <v>26.04</v>
      </c>
      <c r="C13" s="32">
        <f t="shared" ref="C13:D13" si="4">C14</f>
        <v>60</v>
      </c>
      <c r="D13" s="32">
        <f t="shared" si="4"/>
        <v>13.55</v>
      </c>
      <c r="E13" s="32">
        <f t="shared" si="2"/>
        <v>22.583333333333336</v>
      </c>
      <c r="F13" s="32">
        <f t="shared" si="3"/>
        <v>52.035330261136714</v>
      </c>
    </row>
    <row r="14" spans="1:8" x14ac:dyDescent="0.25">
      <c r="A14" s="53" t="s">
        <v>76</v>
      </c>
      <c r="B14" s="55">
        <v>26.04</v>
      </c>
      <c r="C14" s="54">
        <v>60</v>
      </c>
      <c r="D14" s="54">
        <v>13.55</v>
      </c>
      <c r="E14" s="54">
        <f t="shared" si="2"/>
        <v>22.583333333333336</v>
      </c>
      <c r="F14" s="54">
        <f t="shared" si="3"/>
        <v>52.035330261136714</v>
      </c>
    </row>
    <row r="15" spans="1:8" x14ac:dyDescent="0.25">
      <c r="A15" s="99" t="s">
        <v>70</v>
      </c>
      <c r="B15" s="100">
        <f>B16</f>
        <v>62615</v>
      </c>
      <c r="C15" s="100">
        <f>C16+C17</f>
        <v>99500</v>
      </c>
      <c r="D15" s="100">
        <f>D16+D17</f>
        <v>63600</v>
      </c>
      <c r="E15" s="100">
        <f t="shared" si="2"/>
        <v>63.91959798994975</v>
      </c>
      <c r="F15" s="100">
        <f t="shared" si="3"/>
        <v>101.57310548590593</v>
      </c>
    </row>
    <row r="16" spans="1:8" x14ac:dyDescent="0.25">
      <c r="A16" s="75" t="s">
        <v>71</v>
      </c>
      <c r="B16" s="55">
        <v>62615</v>
      </c>
      <c r="C16" s="54">
        <v>0</v>
      </c>
      <c r="D16" s="54">
        <v>0</v>
      </c>
      <c r="E16" s="58" t="s">
        <v>99</v>
      </c>
      <c r="F16" s="58" t="s">
        <v>99</v>
      </c>
    </row>
    <row r="17" spans="1:6" x14ac:dyDescent="0.25">
      <c r="A17" s="75" t="s">
        <v>198</v>
      </c>
      <c r="B17" s="55">
        <v>0</v>
      </c>
      <c r="C17" s="55">
        <v>99500</v>
      </c>
      <c r="D17" s="55">
        <v>63600</v>
      </c>
      <c r="E17" s="55">
        <f t="shared" si="2"/>
        <v>63.91959798994975</v>
      </c>
      <c r="F17" s="58" t="s">
        <v>99</v>
      </c>
    </row>
    <row r="18" spans="1:6" x14ac:dyDescent="0.25">
      <c r="A18" s="101" t="s">
        <v>72</v>
      </c>
      <c r="B18" s="100">
        <f>B19</f>
        <v>495388.58</v>
      </c>
      <c r="C18" s="100">
        <f>(C19+C20+C21)</f>
        <v>1173530</v>
      </c>
      <c r="D18" s="100">
        <f>(D19+D20+D21)</f>
        <v>556505.12</v>
      </c>
      <c r="E18" s="100">
        <f t="shared" si="2"/>
        <v>47.421465152147789</v>
      </c>
      <c r="F18" s="100">
        <f t="shared" si="3"/>
        <v>112.3370910165107</v>
      </c>
    </row>
    <row r="19" spans="1:6" x14ac:dyDescent="0.25">
      <c r="A19" s="53" t="s">
        <v>73</v>
      </c>
      <c r="B19" s="55">
        <v>495388.58</v>
      </c>
      <c r="C19" s="54">
        <v>0</v>
      </c>
      <c r="D19" s="54">
        <v>0</v>
      </c>
      <c r="E19" s="58" t="s">
        <v>99</v>
      </c>
      <c r="F19" s="58" t="s">
        <v>99</v>
      </c>
    </row>
    <row r="20" spans="1:6" ht="15" customHeight="1" x14ac:dyDescent="0.25">
      <c r="A20" s="53" t="s">
        <v>189</v>
      </c>
      <c r="B20" s="55">
        <v>0</v>
      </c>
      <c r="C20" s="55">
        <v>1160400</v>
      </c>
      <c r="D20" s="55">
        <v>545985.89</v>
      </c>
      <c r="E20" s="55">
        <f t="shared" si="2"/>
        <v>47.051524474319201</v>
      </c>
      <c r="F20" s="58" t="s">
        <v>99</v>
      </c>
    </row>
    <row r="21" spans="1:6" x14ac:dyDescent="0.25">
      <c r="A21" s="53" t="s">
        <v>190</v>
      </c>
      <c r="B21" s="55">
        <v>0</v>
      </c>
      <c r="C21" s="55">
        <v>13130</v>
      </c>
      <c r="D21" s="55">
        <v>10519.23</v>
      </c>
      <c r="E21" s="55">
        <f>(D21/C21)*100</f>
        <v>80.115993907083009</v>
      </c>
      <c r="F21" s="58" t="s">
        <v>99</v>
      </c>
    </row>
    <row r="22" spans="1:6" x14ac:dyDescent="0.25">
      <c r="A22" s="101" t="s">
        <v>83</v>
      </c>
      <c r="B22" s="100">
        <f>B23</f>
        <v>0</v>
      </c>
      <c r="C22" s="100">
        <v>2500</v>
      </c>
      <c r="D22" s="100">
        <f>D23+D24</f>
        <v>1260</v>
      </c>
      <c r="E22" s="100">
        <f>(D22/C22)*100</f>
        <v>50.4</v>
      </c>
      <c r="F22" s="32" t="s">
        <v>99</v>
      </c>
    </row>
    <row r="23" spans="1:6" x14ac:dyDescent="0.25">
      <c r="A23" s="53" t="s">
        <v>84</v>
      </c>
      <c r="B23" s="55">
        <v>0</v>
      </c>
      <c r="C23" s="54">
        <v>0</v>
      </c>
      <c r="D23" s="54">
        <v>0</v>
      </c>
      <c r="E23" s="54">
        <v>0</v>
      </c>
      <c r="F23" s="58" t="s">
        <v>99</v>
      </c>
    </row>
    <row r="24" spans="1:6" x14ac:dyDescent="0.25">
      <c r="A24" s="53" t="s">
        <v>191</v>
      </c>
      <c r="B24" s="55">
        <v>0</v>
      </c>
      <c r="C24" s="55">
        <v>2500</v>
      </c>
      <c r="D24" s="55">
        <v>1260</v>
      </c>
      <c r="E24" s="55">
        <f>(D24/C24)*100</f>
        <v>50.4</v>
      </c>
      <c r="F24" s="58" t="s">
        <v>99</v>
      </c>
    </row>
    <row r="25" spans="1:6" ht="27" customHeight="1" x14ac:dyDescent="0.25">
      <c r="A25" s="214" t="s">
        <v>215</v>
      </c>
      <c r="B25" s="100">
        <v>0</v>
      </c>
      <c r="C25" s="100">
        <v>0</v>
      </c>
      <c r="D25" s="100">
        <f>D26</f>
        <v>656.25</v>
      </c>
      <c r="E25" s="32" t="s">
        <v>99</v>
      </c>
      <c r="F25" s="32" t="s">
        <v>99</v>
      </c>
    </row>
    <row r="26" spans="1:6" ht="27" customHeight="1" x14ac:dyDescent="0.25">
      <c r="A26" s="215" t="s">
        <v>216</v>
      </c>
      <c r="B26" s="55">
        <v>0</v>
      </c>
      <c r="C26" s="55">
        <v>0</v>
      </c>
      <c r="D26" s="55">
        <v>656.25</v>
      </c>
      <c r="E26" s="58" t="s">
        <v>99</v>
      </c>
      <c r="F26" s="58" t="s">
        <v>99</v>
      </c>
    </row>
    <row r="27" spans="1:6" x14ac:dyDescent="0.25">
      <c r="A27" s="94" t="s">
        <v>85</v>
      </c>
      <c r="B27" s="102">
        <f>(B28+B29+B30+B31)</f>
        <v>40407.75</v>
      </c>
      <c r="C27" s="102">
        <f>(C28+C29+C30+C31)</f>
        <v>24100</v>
      </c>
      <c r="D27" s="102">
        <f>D28+D29+D30+D31</f>
        <v>63348.869999999995</v>
      </c>
      <c r="E27" s="102">
        <f t="shared" si="2"/>
        <v>262.85838174273857</v>
      </c>
      <c r="F27" s="102">
        <f t="shared" si="3"/>
        <v>156.77405943166843</v>
      </c>
    </row>
    <row r="28" spans="1:6" x14ac:dyDescent="0.25">
      <c r="A28" s="75" t="s">
        <v>71</v>
      </c>
      <c r="B28" s="55">
        <v>42418.48</v>
      </c>
      <c r="C28" s="55">
        <v>0</v>
      </c>
      <c r="D28" s="55">
        <v>0</v>
      </c>
      <c r="E28" s="58" t="s">
        <v>99</v>
      </c>
      <c r="F28" s="58" t="s">
        <v>99</v>
      </c>
    </row>
    <row r="29" spans="1:6" x14ac:dyDescent="0.25">
      <c r="A29" s="75" t="s">
        <v>192</v>
      </c>
      <c r="B29" s="55">
        <v>0</v>
      </c>
      <c r="C29" s="55">
        <v>25000</v>
      </c>
      <c r="D29" s="55">
        <v>64460.27</v>
      </c>
      <c r="E29" s="55">
        <f>(D29/C29)*100</f>
        <v>257.84107999999998</v>
      </c>
      <c r="F29" s="58" t="s">
        <v>99</v>
      </c>
    </row>
    <row r="30" spans="1:6" x14ac:dyDescent="0.25">
      <c r="A30" s="53" t="s">
        <v>73</v>
      </c>
      <c r="B30" s="77">
        <v>-2010.73</v>
      </c>
      <c r="C30" s="192">
        <v>0</v>
      </c>
      <c r="D30" s="78">
        <v>-1111.4000000000001</v>
      </c>
      <c r="E30" s="58" t="s">
        <v>99</v>
      </c>
      <c r="F30" s="76">
        <f t="shared" ref="F30" si="5">(D30/B30)*100</f>
        <v>55.27345789837522</v>
      </c>
    </row>
    <row r="31" spans="1:6" x14ac:dyDescent="0.25">
      <c r="A31" s="53" t="s">
        <v>193</v>
      </c>
      <c r="B31" s="77">
        <v>0</v>
      </c>
      <c r="C31" s="78">
        <v>-900</v>
      </c>
      <c r="D31" s="78">
        <v>0</v>
      </c>
      <c r="E31" s="58" t="s">
        <v>99</v>
      </c>
      <c r="F31" s="58" t="s">
        <v>99</v>
      </c>
    </row>
    <row r="34" spans="1:6" ht="15.75" x14ac:dyDescent="0.25">
      <c r="A34" s="229" t="s">
        <v>74</v>
      </c>
      <c r="B34" s="229"/>
      <c r="C34" s="229"/>
      <c r="D34" s="229"/>
      <c r="E34" s="229"/>
      <c r="F34" s="229"/>
    </row>
    <row r="35" spans="1:6" ht="18" x14ac:dyDescent="0.25">
      <c r="A35" s="64"/>
      <c r="B35" s="64"/>
      <c r="C35" s="64"/>
      <c r="D35" s="64"/>
      <c r="E35" s="65"/>
      <c r="F35" s="65"/>
    </row>
    <row r="36" spans="1:6" ht="24" x14ac:dyDescent="0.25">
      <c r="A36" s="66" t="s">
        <v>67</v>
      </c>
      <c r="B36" s="67" t="s">
        <v>98</v>
      </c>
      <c r="C36" s="50" t="s">
        <v>175</v>
      </c>
      <c r="D36" s="50" t="s">
        <v>176</v>
      </c>
      <c r="E36" s="50" t="s">
        <v>181</v>
      </c>
      <c r="F36" s="50" t="s">
        <v>178</v>
      </c>
    </row>
    <row r="37" spans="1:6" x14ac:dyDescent="0.25">
      <c r="A37" s="94" t="s">
        <v>1</v>
      </c>
      <c r="B37" s="95">
        <f>B38+B40+B42+B45+B49</f>
        <v>554742.37</v>
      </c>
      <c r="C37" s="95">
        <f t="shared" ref="C37" si="6">C38+C40+C42+C45+C49</f>
        <v>1348137</v>
      </c>
      <c r="D37" s="95">
        <f>D38+D40+D42+D45+D49+D52</f>
        <v>715876.15</v>
      </c>
      <c r="E37" s="95">
        <f t="shared" ref="E37:E48" si="7">(D37/C37)*100</f>
        <v>53.101142539667698</v>
      </c>
      <c r="F37" s="95">
        <f t="shared" ref="F37:F45" si="8">(D37/B37)*100</f>
        <v>129.04659689145433</v>
      </c>
    </row>
    <row r="38" spans="1:6" x14ac:dyDescent="0.25">
      <c r="A38" s="96" t="s">
        <v>68</v>
      </c>
      <c r="B38" s="97">
        <f>B39</f>
        <v>24181</v>
      </c>
      <c r="C38" s="97">
        <f t="shared" ref="C38:D38" si="9">C39</f>
        <v>48447</v>
      </c>
      <c r="D38" s="97">
        <f t="shared" si="9"/>
        <v>25996</v>
      </c>
      <c r="E38" s="97">
        <f t="shared" si="7"/>
        <v>53.658637273721801</v>
      </c>
      <c r="F38" s="97">
        <f t="shared" si="8"/>
        <v>107.505893056532</v>
      </c>
    </row>
    <row r="39" spans="1:6" x14ac:dyDescent="0.25">
      <c r="A39" s="53" t="s">
        <v>69</v>
      </c>
      <c r="B39" s="54">
        <v>24181</v>
      </c>
      <c r="C39" s="54">
        <v>48447</v>
      </c>
      <c r="D39" s="54">
        <v>25996</v>
      </c>
      <c r="E39" s="54">
        <f t="shared" si="7"/>
        <v>53.658637273721801</v>
      </c>
      <c r="F39" s="54">
        <f t="shared" si="8"/>
        <v>107.505893056532</v>
      </c>
    </row>
    <row r="40" spans="1:6" x14ac:dyDescent="0.25">
      <c r="A40" s="98" t="s">
        <v>75</v>
      </c>
      <c r="B40" s="32">
        <f>B41</f>
        <v>26.04</v>
      </c>
      <c r="C40" s="32">
        <f t="shared" ref="C40:D40" si="10">C41</f>
        <v>60</v>
      </c>
      <c r="D40" s="32">
        <f t="shared" si="10"/>
        <v>13.55</v>
      </c>
      <c r="E40" s="32">
        <f t="shared" si="7"/>
        <v>22.583333333333336</v>
      </c>
      <c r="F40" s="32">
        <f t="shared" si="8"/>
        <v>52.035330261136714</v>
      </c>
    </row>
    <row r="41" spans="1:6" x14ac:dyDescent="0.25">
      <c r="A41" s="53" t="s">
        <v>76</v>
      </c>
      <c r="B41" s="55">
        <v>26.04</v>
      </c>
      <c r="C41" s="54">
        <v>60</v>
      </c>
      <c r="D41" s="54">
        <v>13.55</v>
      </c>
      <c r="E41" s="54">
        <f t="shared" si="7"/>
        <v>22.583333333333336</v>
      </c>
      <c r="F41" s="54">
        <f t="shared" si="8"/>
        <v>52.035330261136714</v>
      </c>
    </row>
    <row r="42" spans="1:6" x14ac:dyDescent="0.25">
      <c r="A42" s="99" t="s">
        <v>70</v>
      </c>
      <c r="B42" s="100">
        <f>B43</f>
        <v>37157.480000000003</v>
      </c>
      <c r="C42" s="100">
        <f>C43+C44</f>
        <v>124500</v>
      </c>
      <c r="D42" s="100">
        <f>D43+D44</f>
        <v>47047.33</v>
      </c>
      <c r="E42" s="100">
        <f t="shared" si="7"/>
        <v>37.789020080321286</v>
      </c>
      <c r="F42" s="100">
        <f t="shared" si="8"/>
        <v>126.61604070028429</v>
      </c>
    </row>
    <row r="43" spans="1:6" x14ac:dyDescent="0.25">
      <c r="A43" s="75" t="s">
        <v>71</v>
      </c>
      <c r="B43" s="55">
        <v>37157.480000000003</v>
      </c>
      <c r="C43" s="54">
        <v>0</v>
      </c>
      <c r="D43" s="54">
        <v>0</v>
      </c>
      <c r="E43" s="58" t="s">
        <v>99</v>
      </c>
      <c r="F43" s="58" t="s">
        <v>99</v>
      </c>
    </row>
    <row r="44" spans="1:6" x14ac:dyDescent="0.25">
      <c r="A44" s="75" t="s">
        <v>192</v>
      </c>
      <c r="B44" s="55">
        <v>0</v>
      </c>
      <c r="C44" s="55">
        <v>124500</v>
      </c>
      <c r="D44" s="55">
        <v>47047.33</v>
      </c>
      <c r="E44" s="55">
        <f t="shared" si="7"/>
        <v>37.789020080321286</v>
      </c>
      <c r="F44" s="58" t="s">
        <v>99</v>
      </c>
    </row>
    <row r="45" spans="1:6" x14ac:dyDescent="0.25">
      <c r="A45" s="101" t="s">
        <v>72</v>
      </c>
      <c r="B45" s="100">
        <f>B46</f>
        <v>493377.85</v>
      </c>
      <c r="C45" s="100">
        <f>(C46+C47+C48)</f>
        <v>1172630</v>
      </c>
      <c r="D45" s="100">
        <f>D46+D47+D48</f>
        <v>640903.02</v>
      </c>
      <c r="E45" s="100">
        <f t="shared" si="7"/>
        <v>54.655178530312213</v>
      </c>
      <c r="F45" s="100">
        <f t="shared" si="8"/>
        <v>129.90105250975498</v>
      </c>
    </row>
    <row r="46" spans="1:6" x14ac:dyDescent="0.25">
      <c r="A46" s="53" t="s">
        <v>73</v>
      </c>
      <c r="B46" s="55">
        <v>493377.85</v>
      </c>
      <c r="C46" s="54">
        <v>0</v>
      </c>
      <c r="D46" s="54">
        <v>0</v>
      </c>
      <c r="E46" s="58" t="s">
        <v>99</v>
      </c>
      <c r="F46" s="58" t="s">
        <v>99</v>
      </c>
    </row>
    <row r="47" spans="1:6" x14ac:dyDescent="0.25">
      <c r="A47" s="53" t="s">
        <v>194</v>
      </c>
      <c r="B47" s="55">
        <v>0</v>
      </c>
      <c r="C47" s="55">
        <v>1159500</v>
      </c>
      <c r="D47" s="55">
        <v>633352.54</v>
      </c>
      <c r="E47" s="55">
        <f t="shared" si="7"/>
        <v>54.622901250539023</v>
      </c>
      <c r="F47" s="58" t="s">
        <v>99</v>
      </c>
    </row>
    <row r="48" spans="1:6" x14ac:dyDescent="0.25">
      <c r="A48" s="53" t="s">
        <v>195</v>
      </c>
      <c r="B48" s="55">
        <v>0</v>
      </c>
      <c r="C48" s="55">
        <v>13130</v>
      </c>
      <c r="D48" s="55">
        <v>7550.48</v>
      </c>
      <c r="E48" s="55">
        <f t="shared" si="7"/>
        <v>57.505559786747909</v>
      </c>
      <c r="F48" s="58" t="s">
        <v>99</v>
      </c>
    </row>
    <row r="49" spans="1:6" x14ac:dyDescent="0.25">
      <c r="A49" s="101" t="s">
        <v>83</v>
      </c>
      <c r="B49" s="100">
        <f>B51</f>
        <v>0</v>
      </c>
      <c r="C49" s="100">
        <f>C50+C51</f>
        <v>2500</v>
      </c>
      <c r="D49" s="100">
        <f t="shared" ref="D49" si="11">D51</f>
        <v>1260</v>
      </c>
      <c r="E49" s="100">
        <f>(D49/C49)*100</f>
        <v>50.4</v>
      </c>
      <c r="F49" s="32" t="s">
        <v>99</v>
      </c>
    </row>
    <row r="50" spans="1:6" x14ac:dyDescent="0.25">
      <c r="A50" s="53" t="s">
        <v>84</v>
      </c>
      <c r="B50" s="55">
        <v>0</v>
      </c>
      <c r="C50" s="54">
        <v>0</v>
      </c>
      <c r="D50" s="54">
        <v>0</v>
      </c>
      <c r="E50" s="58" t="s">
        <v>99</v>
      </c>
      <c r="F50" s="58" t="s">
        <v>99</v>
      </c>
    </row>
    <row r="51" spans="1:6" x14ac:dyDescent="0.25">
      <c r="A51" s="53" t="s">
        <v>191</v>
      </c>
      <c r="B51" s="55">
        <v>0</v>
      </c>
      <c r="C51" s="54">
        <v>2500</v>
      </c>
      <c r="D51" s="54">
        <v>1260</v>
      </c>
      <c r="E51" s="54">
        <f>(D51/C51)*100</f>
        <v>50.4</v>
      </c>
      <c r="F51" s="58" t="s">
        <v>99</v>
      </c>
    </row>
    <row r="52" spans="1:6" ht="25.5" x14ac:dyDescent="0.25">
      <c r="A52" s="214" t="s">
        <v>196</v>
      </c>
      <c r="B52" s="200">
        <v>0</v>
      </c>
      <c r="C52" s="200">
        <v>0</v>
      </c>
      <c r="D52" s="200">
        <f>D53</f>
        <v>656.25</v>
      </c>
      <c r="E52" s="32" t="s">
        <v>99</v>
      </c>
      <c r="F52" s="32" t="s">
        <v>99</v>
      </c>
    </row>
    <row r="53" spans="1:6" ht="25.5" x14ac:dyDescent="0.25">
      <c r="A53" s="215" t="s">
        <v>197</v>
      </c>
      <c r="B53" s="199">
        <v>0</v>
      </c>
      <c r="C53" s="199">
        <v>0</v>
      </c>
      <c r="D53" s="199">
        <v>656.25</v>
      </c>
      <c r="E53" s="58" t="s">
        <v>99</v>
      </c>
      <c r="F53" s="58" t="s">
        <v>99</v>
      </c>
    </row>
  </sheetData>
  <mergeCells count="5">
    <mergeCell ref="A1:F1"/>
    <mergeCell ref="A3:F3"/>
    <mergeCell ref="A5:F5"/>
    <mergeCell ref="A7:F7"/>
    <mergeCell ref="A34:F34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J16"/>
  <sheetViews>
    <sheetView zoomScaleNormal="100" workbookViewId="0">
      <selection sqref="A1:F1"/>
    </sheetView>
  </sheetViews>
  <sheetFormatPr defaultRowHeight="15" x14ac:dyDescent="0.25"/>
  <cols>
    <col min="1" max="1" width="40.7109375" customWidth="1"/>
    <col min="2" max="2" width="28.7109375" customWidth="1"/>
    <col min="3" max="3" width="28.85546875" customWidth="1"/>
    <col min="4" max="4" width="28.7109375" customWidth="1"/>
    <col min="5" max="6" width="24.7109375" customWidth="1"/>
  </cols>
  <sheetData>
    <row r="1" spans="1:10" ht="42" customHeight="1" x14ac:dyDescent="0.25">
      <c r="A1" s="239" t="s">
        <v>217</v>
      </c>
      <c r="B1" s="239"/>
      <c r="C1" s="239"/>
      <c r="D1" s="239"/>
      <c r="E1" s="239"/>
      <c r="F1" s="239"/>
      <c r="G1" s="7"/>
      <c r="H1" s="7"/>
      <c r="I1" s="7"/>
      <c r="J1" s="7"/>
    </row>
    <row r="2" spans="1:10" ht="18" customHeight="1" x14ac:dyDescent="0.25">
      <c r="A2" s="1"/>
      <c r="B2" s="1"/>
      <c r="C2" s="1"/>
      <c r="D2" s="1"/>
      <c r="E2" s="1"/>
      <c r="F2" s="1"/>
      <c r="G2" s="6"/>
      <c r="H2" s="6"/>
      <c r="I2" s="6"/>
      <c r="J2" s="6"/>
    </row>
    <row r="3" spans="1:10" ht="15.75" x14ac:dyDescent="0.25">
      <c r="A3" s="239" t="s">
        <v>20</v>
      </c>
      <c r="B3" s="239"/>
      <c r="C3" s="239"/>
      <c r="D3" s="239"/>
      <c r="E3" s="240"/>
      <c r="F3" s="240"/>
      <c r="G3" s="6"/>
      <c r="H3" s="6"/>
      <c r="I3" s="6"/>
      <c r="J3" s="6"/>
    </row>
    <row r="4" spans="1:10" ht="18" x14ac:dyDescent="0.25">
      <c r="A4" s="1"/>
      <c r="B4" s="1"/>
      <c r="C4" s="1"/>
      <c r="D4" s="1"/>
      <c r="E4" s="2"/>
      <c r="F4" s="2"/>
      <c r="G4" s="6"/>
      <c r="H4" s="6"/>
      <c r="I4" s="6"/>
      <c r="J4" s="6"/>
    </row>
    <row r="5" spans="1:10" ht="18" customHeight="1" x14ac:dyDescent="0.25">
      <c r="A5" s="239" t="s">
        <v>6</v>
      </c>
      <c r="B5" s="230"/>
      <c r="C5" s="230"/>
      <c r="D5" s="230"/>
      <c r="E5" s="230"/>
      <c r="F5" s="230"/>
      <c r="G5" s="6"/>
      <c r="H5" s="6"/>
      <c r="I5" s="6"/>
      <c r="J5" s="6"/>
    </row>
    <row r="6" spans="1:10" ht="18" x14ac:dyDescent="0.25">
      <c r="A6" s="1"/>
      <c r="B6" s="1"/>
      <c r="C6" s="1"/>
      <c r="D6" s="1"/>
      <c r="E6" s="2"/>
      <c r="F6" s="2"/>
      <c r="G6" s="6"/>
      <c r="H6" s="6"/>
      <c r="I6" s="6"/>
      <c r="J6" s="6"/>
    </row>
    <row r="7" spans="1:10" x14ac:dyDescent="0.25">
      <c r="A7" s="239" t="s">
        <v>15</v>
      </c>
      <c r="B7" s="248"/>
      <c r="C7" s="248"/>
      <c r="D7" s="248"/>
      <c r="E7" s="248"/>
      <c r="F7" s="248"/>
      <c r="G7" s="6"/>
      <c r="H7" s="6"/>
      <c r="I7" s="6"/>
      <c r="J7" s="6"/>
    </row>
    <row r="8" spans="1:10" ht="18" x14ac:dyDescent="0.25">
      <c r="A8" s="1"/>
      <c r="B8" s="1"/>
      <c r="C8" s="1"/>
      <c r="D8" s="1"/>
      <c r="E8" s="2"/>
      <c r="F8" s="2"/>
      <c r="G8" s="6"/>
      <c r="H8" s="6"/>
      <c r="I8" s="6"/>
      <c r="J8" s="6"/>
    </row>
    <row r="9" spans="1:10" ht="24" x14ac:dyDescent="0.25">
      <c r="A9" s="66" t="s">
        <v>67</v>
      </c>
      <c r="B9" s="67" t="s">
        <v>98</v>
      </c>
      <c r="C9" s="50" t="s">
        <v>175</v>
      </c>
      <c r="D9" s="50" t="s">
        <v>176</v>
      </c>
      <c r="E9" s="50" t="s">
        <v>181</v>
      </c>
      <c r="F9" s="50" t="s">
        <v>178</v>
      </c>
    </row>
    <row r="10" spans="1:10" ht="15.75" customHeight="1" x14ac:dyDescent="0.25">
      <c r="A10" s="92" t="s">
        <v>16</v>
      </c>
      <c r="B10" s="102">
        <f>B11</f>
        <v>566419.5</v>
      </c>
      <c r="C10" s="102">
        <f t="shared" ref="C10:D10" si="0">C11</f>
        <v>1348137</v>
      </c>
      <c r="D10" s="102">
        <f t="shared" si="0"/>
        <v>715876.15</v>
      </c>
      <c r="E10" s="102">
        <f>(D10/C10)*100</f>
        <v>53.101142539667698</v>
      </c>
      <c r="F10" s="102">
        <f>(D10/B10)*100</f>
        <v>126.38621198599272</v>
      </c>
    </row>
    <row r="11" spans="1:10" x14ac:dyDescent="0.25">
      <c r="A11" s="91" t="s">
        <v>36</v>
      </c>
      <c r="B11" s="100">
        <f>B12</f>
        <v>566419.5</v>
      </c>
      <c r="C11" s="100">
        <f t="shared" ref="C11:D11" si="1">C12</f>
        <v>1348137</v>
      </c>
      <c r="D11" s="100">
        <f t="shared" si="1"/>
        <v>715876.15</v>
      </c>
      <c r="E11" s="100">
        <f t="shared" ref="E11:E12" si="2">(D11/C11)*100</f>
        <v>53.101142539667698</v>
      </c>
      <c r="F11" s="100">
        <f t="shared" ref="F11:F12" si="3">(D11/B11)*100</f>
        <v>126.38621198599272</v>
      </c>
    </row>
    <row r="12" spans="1:10" x14ac:dyDescent="0.25">
      <c r="A12" s="56" t="s">
        <v>37</v>
      </c>
      <c r="B12" s="55">
        <v>566419.5</v>
      </c>
      <c r="C12" s="55">
        <v>1348137</v>
      </c>
      <c r="D12" s="55">
        <v>715876.15</v>
      </c>
      <c r="E12" s="55">
        <f t="shared" si="2"/>
        <v>53.101142539667698</v>
      </c>
      <c r="F12" s="55">
        <f t="shared" si="3"/>
        <v>126.38621198599272</v>
      </c>
    </row>
    <row r="13" spans="1:10" x14ac:dyDescent="0.25">
      <c r="A13" s="103" t="s">
        <v>38</v>
      </c>
      <c r="B13" s="100">
        <v>0</v>
      </c>
      <c r="C13" s="32">
        <v>0</v>
      </c>
      <c r="D13" s="32">
        <v>0</v>
      </c>
      <c r="E13" s="32" t="s">
        <v>99</v>
      </c>
      <c r="F13" s="104" t="s">
        <v>99</v>
      </c>
    </row>
    <row r="14" spans="1:10" x14ac:dyDescent="0.25">
      <c r="A14" s="43"/>
      <c r="B14" s="43"/>
      <c r="C14" s="43"/>
      <c r="D14" s="43"/>
      <c r="E14" s="43"/>
      <c r="F14" s="43"/>
    </row>
    <row r="15" spans="1:10" x14ac:dyDescent="0.25">
      <c r="A15" s="43"/>
      <c r="B15" s="43"/>
      <c r="C15" s="43"/>
      <c r="D15" s="43"/>
      <c r="E15" s="43"/>
      <c r="F15" s="43"/>
    </row>
    <row r="16" spans="1:10" x14ac:dyDescent="0.25">
      <c r="A16" s="43"/>
      <c r="B16" s="43"/>
      <c r="C16" s="43"/>
      <c r="D16" s="43"/>
      <c r="E16" s="43"/>
      <c r="F16" s="43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I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7.42578125" customWidth="1"/>
    <col min="4" max="8" width="25.28515625" customWidth="1"/>
  </cols>
  <sheetData>
    <row r="1" spans="1:9" ht="42" customHeight="1" x14ac:dyDescent="0.25">
      <c r="A1" s="239" t="s">
        <v>217</v>
      </c>
      <c r="B1" s="239"/>
      <c r="C1" s="239"/>
      <c r="D1" s="239"/>
      <c r="E1" s="239"/>
      <c r="F1" s="239"/>
      <c r="G1" s="239"/>
      <c r="H1" s="239"/>
      <c r="I1" s="3"/>
    </row>
    <row r="2" spans="1:9" ht="18" customHeight="1" x14ac:dyDescent="0.25">
      <c r="A2" s="1"/>
      <c r="B2" s="1"/>
      <c r="C2" s="1"/>
      <c r="D2" s="1"/>
      <c r="E2" s="1"/>
      <c r="F2" s="1"/>
      <c r="G2" s="1"/>
      <c r="H2" s="1"/>
    </row>
    <row r="3" spans="1:9" ht="15.75" x14ac:dyDescent="0.25">
      <c r="A3" s="239" t="s">
        <v>20</v>
      </c>
      <c r="B3" s="239"/>
      <c r="C3" s="239"/>
      <c r="D3" s="239"/>
      <c r="E3" s="239"/>
      <c r="F3" s="239"/>
      <c r="G3" s="240"/>
      <c r="H3" s="240"/>
    </row>
    <row r="4" spans="1:9" ht="18" x14ac:dyDescent="0.25">
      <c r="A4" s="1"/>
      <c r="B4" s="1"/>
      <c r="C4" s="1"/>
      <c r="D4" s="1"/>
      <c r="E4" s="1"/>
      <c r="F4" s="1"/>
      <c r="G4" s="2"/>
      <c r="H4" s="2"/>
    </row>
    <row r="5" spans="1:9" ht="18" customHeight="1" x14ac:dyDescent="0.25">
      <c r="A5" s="239" t="s">
        <v>87</v>
      </c>
      <c r="B5" s="230"/>
      <c r="C5" s="230"/>
      <c r="D5" s="230"/>
      <c r="E5" s="230"/>
      <c r="F5" s="230"/>
      <c r="G5" s="230"/>
      <c r="H5" s="230"/>
    </row>
    <row r="6" spans="1:9" ht="18" x14ac:dyDescent="0.25">
      <c r="A6" s="1"/>
      <c r="B6" s="1"/>
      <c r="C6" s="1"/>
      <c r="D6" s="1"/>
      <c r="E6" s="1"/>
      <c r="F6" s="1"/>
      <c r="G6" s="2"/>
      <c r="H6" s="2"/>
    </row>
    <row r="7" spans="1:9" ht="24" x14ac:dyDescent="0.25">
      <c r="A7" s="50" t="s">
        <v>7</v>
      </c>
      <c r="B7" s="51" t="s">
        <v>8</v>
      </c>
      <c r="C7" s="51" t="s">
        <v>32</v>
      </c>
      <c r="D7" s="67" t="s">
        <v>98</v>
      </c>
      <c r="E7" s="50" t="s">
        <v>175</v>
      </c>
      <c r="F7" s="50" t="s">
        <v>176</v>
      </c>
      <c r="G7" s="50" t="s">
        <v>181</v>
      </c>
      <c r="H7" s="50" t="s">
        <v>178</v>
      </c>
    </row>
    <row r="8" spans="1:9" s="80" customFormat="1" x14ac:dyDescent="0.25">
      <c r="A8" s="87"/>
      <c r="B8" s="88"/>
      <c r="C8" s="89" t="s">
        <v>78</v>
      </c>
      <c r="D8" s="90">
        <f>D9</f>
        <v>0</v>
      </c>
      <c r="E8" s="90">
        <f t="shared" ref="E8:F8" si="0">E9</f>
        <v>0</v>
      </c>
      <c r="F8" s="90">
        <f t="shared" si="0"/>
        <v>0</v>
      </c>
      <c r="G8" s="90" t="s">
        <v>99</v>
      </c>
      <c r="H8" s="90" t="s">
        <v>99</v>
      </c>
    </row>
    <row r="9" spans="1:9" ht="25.5" x14ac:dyDescent="0.25">
      <c r="A9" s="91">
        <v>8</v>
      </c>
      <c r="B9" s="91"/>
      <c r="C9" s="91" t="s">
        <v>17</v>
      </c>
      <c r="D9" s="100">
        <v>0</v>
      </c>
      <c r="E9" s="32">
        <v>0</v>
      </c>
      <c r="F9" s="32">
        <v>0</v>
      </c>
      <c r="G9" s="32" t="s">
        <v>99</v>
      </c>
      <c r="H9" s="32" t="s">
        <v>99</v>
      </c>
    </row>
    <row r="10" spans="1:9" x14ac:dyDescent="0.25">
      <c r="A10" s="70"/>
      <c r="B10" s="56">
        <v>84</v>
      </c>
      <c r="C10" s="56" t="s">
        <v>24</v>
      </c>
      <c r="D10" s="55">
        <v>0</v>
      </c>
      <c r="E10" s="54">
        <v>0</v>
      </c>
      <c r="F10" s="54">
        <v>0</v>
      </c>
      <c r="G10" s="54" t="s">
        <v>99</v>
      </c>
      <c r="H10" s="54" t="s">
        <v>99</v>
      </c>
    </row>
    <row r="11" spans="1:9" x14ac:dyDescent="0.25">
      <c r="A11" s="92"/>
      <c r="B11" s="105"/>
      <c r="C11" s="92" t="s">
        <v>79</v>
      </c>
      <c r="D11" s="102">
        <f>D12</f>
        <v>0</v>
      </c>
      <c r="E11" s="102">
        <f t="shared" ref="E11:F11" si="1">E12</f>
        <v>0</v>
      </c>
      <c r="F11" s="102">
        <f t="shared" si="1"/>
        <v>0</v>
      </c>
      <c r="G11" s="102" t="s">
        <v>99</v>
      </c>
      <c r="H11" s="102" t="s">
        <v>99</v>
      </c>
    </row>
    <row r="12" spans="1:9" ht="25.5" x14ac:dyDescent="0.25">
      <c r="A12" s="106">
        <v>5</v>
      </c>
      <c r="B12" s="106"/>
      <c r="C12" s="107" t="s">
        <v>18</v>
      </c>
      <c r="D12" s="100">
        <v>0</v>
      </c>
      <c r="E12" s="32">
        <v>0</v>
      </c>
      <c r="F12" s="32">
        <v>0</v>
      </c>
      <c r="G12" s="32" t="s">
        <v>99</v>
      </c>
      <c r="H12" s="49" t="s">
        <v>99</v>
      </c>
    </row>
    <row r="13" spans="1:9" ht="25.5" x14ac:dyDescent="0.25">
      <c r="A13" s="70"/>
      <c r="B13" s="56">
        <v>54</v>
      </c>
      <c r="C13" s="81" t="s">
        <v>25</v>
      </c>
      <c r="D13" s="55">
        <v>0</v>
      </c>
      <c r="E13" s="55">
        <v>0</v>
      </c>
      <c r="F13" s="55">
        <v>0</v>
      </c>
      <c r="G13" s="55" t="s">
        <v>99</v>
      </c>
      <c r="H13" s="55" t="s">
        <v>99</v>
      </c>
    </row>
    <row r="14" spans="1:9" x14ac:dyDescent="0.25">
      <c r="A14" s="43"/>
      <c r="B14" s="43"/>
      <c r="C14" s="43"/>
      <c r="D14" s="43"/>
      <c r="E14" s="43"/>
      <c r="F14" s="43"/>
      <c r="G14" s="43"/>
      <c r="H14" s="4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29"/>
  <sheetViews>
    <sheetView zoomScaleNormal="100" workbookViewId="0">
      <selection sqref="A1:F1"/>
    </sheetView>
  </sheetViews>
  <sheetFormatPr defaultRowHeight="15" x14ac:dyDescent="0.25"/>
  <cols>
    <col min="1" max="1" width="35.7109375" customWidth="1"/>
    <col min="2" max="4" width="28.7109375" customWidth="1"/>
    <col min="5" max="6" width="24.7109375" customWidth="1"/>
  </cols>
  <sheetData>
    <row r="1" spans="1:8" ht="42" customHeight="1" x14ac:dyDescent="0.25">
      <c r="A1" s="239" t="s">
        <v>217</v>
      </c>
      <c r="B1" s="239"/>
      <c r="C1" s="239"/>
      <c r="D1" s="239"/>
      <c r="E1" s="239"/>
      <c r="F1" s="239"/>
      <c r="G1" s="3"/>
      <c r="H1" s="3"/>
    </row>
    <row r="2" spans="1:8" ht="18" x14ac:dyDescent="0.25">
      <c r="A2" s="64"/>
      <c r="B2" s="64"/>
      <c r="C2" s="64"/>
      <c r="D2" s="64"/>
      <c r="E2" s="64"/>
      <c r="F2" s="64"/>
    </row>
    <row r="3" spans="1:8" ht="15.75" x14ac:dyDescent="0.25">
      <c r="A3" s="229" t="s">
        <v>20</v>
      </c>
      <c r="B3" s="229"/>
      <c r="C3" s="229"/>
      <c r="D3" s="229"/>
      <c r="E3" s="229"/>
      <c r="F3" s="229"/>
    </row>
    <row r="4" spans="1:8" ht="18" x14ac:dyDescent="0.25">
      <c r="A4" s="64"/>
      <c r="B4" s="64"/>
      <c r="C4" s="64"/>
      <c r="D4" s="64"/>
      <c r="E4" s="65"/>
      <c r="F4" s="65"/>
    </row>
    <row r="5" spans="1:8" ht="15.75" customHeight="1" x14ac:dyDescent="0.25">
      <c r="A5" s="229" t="s">
        <v>77</v>
      </c>
      <c r="B5" s="229"/>
      <c r="C5" s="229"/>
      <c r="D5" s="229"/>
      <c r="E5" s="229"/>
      <c r="F5" s="229"/>
    </row>
    <row r="6" spans="1:8" ht="18" x14ac:dyDescent="0.25">
      <c r="A6" s="64"/>
      <c r="B6" s="64"/>
      <c r="C6" s="64"/>
      <c r="D6" s="64"/>
      <c r="E6" s="65"/>
      <c r="F6" s="65"/>
    </row>
    <row r="7" spans="1:8" ht="24" x14ac:dyDescent="0.25">
      <c r="A7" s="67" t="s">
        <v>67</v>
      </c>
      <c r="B7" s="67" t="s">
        <v>176</v>
      </c>
      <c r="C7" s="50" t="s">
        <v>175</v>
      </c>
      <c r="D7" s="50" t="s">
        <v>176</v>
      </c>
      <c r="E7" s="50" t="s">
        <v>181</v>
      </c>
      <c r="F7" s="50" t="s">
        <v>178</v>
      </c>
    </row>
    <row r="8" spans="1:8" x14ac:dyDescent="0.25">
      <c r="A8" s="108" t="s">
        <v>78</v>
      </c>
      <c r="B8" s="102">
        <f>B9+B11+B13+B15+B17</f>
        <v>0</v>
      </c>
      <c r="C8" s="102">
        <f t="shared" ref="C8:D8" si="0">C9+C11+C13+C15+C17</f>
        <v>0</v>
      </c>
      <c r="D8" s="102">
        <f t="shared" si="0"/>
        <v>0</v>
      </c>
      <c r="E8" s="102" t="s">
        <v>99</v>
      </c>
      <c r="F8" s="102" t="s">
        <v>99</v>
      </c>
    </row>
    <row r="9" spans="1:8" x14ac:dyDescent="0.25">
      <c r="A9" s="96" t="s">
        <v>68</v>
      </c>
      <c r="B9" s="128">
        <v>0</v>
      </c>
      <c r="C9" s="113">
        <v>0</v>
      </c>
      <c r="D9" s="113">
        <v>0</v>
      </c>
      <c r="E9" s="113" t="s">
        <v>99</v>
      </c>
      <c r="F9" s="129" t="s">
        <v>99</v>
      </c>
    </row>
    <row r="10" spans="1:8" x14ac:dyDescent="0.25">
      <c r="A10" s="53" t="s">
        <v>69</v>
      </c>
      <c r="B10" s="130"/>
      <c r="C10" s="130"/>
      <c r="D10" s="130"/>
      <c r="E10" s="134" t="s">
        <v>99</v>
      </c>
      <c r="F10" s="134" t="s">
        <v>99</v>
      </c>
    </row>
    <row r="11" spans="1:8" x14ac:dyDescent="0.25">
      <c r="A11" s="98" t="s">
        <v>75</v>
      </c>
      <c r="B11" s="131">
        <v>0</v>
      </c>
      <c r="C11" s="131">
        <v>0</v>
      </c>
      <c r="D11" s="131">
        <v>0</v>
      </c>
      <c r="E11" s="135" t="s">
        <v>99</v>
      </c>
      <c r="F11" s="135" t="s">
        <v>99</v>
      </c>
    </row>
    <row r="12" spans="1:8" x14ac:dyDescent="0.25">
      <c r="A12" s="53" t="s">
        <v>76</v>
      </c>
      <c r="B12" s="130"/>
      <c r="C12" s="130"/>
      <c r="D12" s="130"/>
      <c r="E12" s="134" t="s">
        <v>99</v>
      </c>
      <c r="F12" s="134" t="s">
        <v>99</v>
      </c>
    </row>
    <row r="13" spans="1:8" x14ac:dyDescent="0.25">
      <c r="A13" s="99" t="s">
        <v>70</v>
      </c>
      <c r="B13" s="131">
        <v>0</v>
      </c>
      <c r="C13" s="131">
        <v>0</v>
      </c>
      <c r="D13" s="131">
        <v>0</v>
      </c>
      <c r="E13" s="135" t="s">
        <v>99</v>
      </c>
      <c r="F13" s="135" t="s">
        <v>99</v>
      </c>
    </row>
    <row r="14" spans="1:8" ht="15" customHeight="1" x14ac:dyDescent="0.25">
      <c r="A14" s="75" t="s">
        <v>86</v>
      </c>
      <c r="B14" s="130"/>
      <c r="C14" s="130"/>
      <c r="D14" s="130"/>
      <c r="E14" s="134" t="s">
        <v>99</v>
      </c>
      <c r="F14" s="134" t="s">
        <v>99</v>
      </c>
    </row>
    <row r="15" spans="1:8" x14ac:dyDescent="0.25">
      <c r="A15" s="101" t="s">
        <v>72</v>
      </c>
      <c r="B15" s="131">
        <v>0</v>
      </c>
      <c r="C15" s="131">
        <v>0</v>
      </c>
      <c r="D15" s="131">
        <v>0</v>
      </c>
      <c r="E15" s="135" t="s">
        <v>99</v>
      </c>
      <c r="F15" s="135" t="s">
        <v>99</v>
      </c>
    </row>
    <row r="16" spans="1:8" x14ac:dyDescent="0.25">
      <c r="A16" s="53" t="s">
        <v>73</v>
      </c>
      <c r="B16" s="130"/>
      <c r="C16" s="130"/>
      <c r="D16" s="130"/>
      <c r="E16" s="134" t="s">
        <v>99</v>
      </c>
      <c r="F16" s="134" t="s">
        <v>99</v>
      </c>
    </row>
    <row r="17" spans="1:6" x14ac:dyDescent="0.25">
      <c r="A17" s="101" t="s">
        <v>83</v>
      </c>
      <c r="B17" s="131">
        <v>0</v>
      </c>
      <c r="C17" s="131">
        <v>0</v>
      </c>
      <c r="D17" s="131">
        <v>0</v>
      </c>
      <c r="E17" s="135" t="s">
        <v>99</v>
      </c>
      <c r="F17" s="135" t="s">
        <v>99</v>
      </c>
    </row>
    <row r="18" spans="1:6" x14ac:dyDescent="0.25">
      <c r="A18" s="53" t="s">
        <v>84</v>
      </c>
      <c r="B18" s="130"/>
      <c r="C18" s="130"/>
      <c r="D18" s="130"/>
      <c r="E18" s="134" t="s">
        <v>99</v>
      </c>
      <c r="F18" s="134" t="s">
        <v>99</v>
      </c>
    </row>
    <row r="19" spans="1:6" x14ac:dyDescent="0.25">
      <c r="A19" s="108" t="s">
        <v>79</v>
      </c>
      <c r="B19" s="102">
        <f>B20+B22+B24+B26+B28</f>
        <v>0</v>
      </c>
      <c r="C19" s="102">
        <f t="shared" ref="C19:D19" si="1">C20+C22+C24+C26+C28</f>
        <v>0</v>
      </c>
      <c r="D19" s="102">
        <f t="shared" si="1"/>
        <v>0</v>
      </c>
      <c r="E19" s="102" t="s">
        <v>99</v>
      </c>
      <c r="F19" s="102" t="s">
        <v>99</v>
      </c>
    </row>
    <row r="20" spans="1:6" x14ac:dyDescent="0.25">
      <c r="A20" s="96" t="s">
        <v>68</v>
      </c>
      <c r="B20" s="128">
        <v>0</v>
      </c>
      <c r="C20" s="113">
        <v>0</v>
      </c>
      <c r="D20" s="113">
        <v>0</v>
      </c>
      <c r="E20" s="113" t="s">
        <v>99</v>
      </c>
      <c r="F20" s="129" t="s">
        <v>99</v>
      </c>
    </row>
    <row r="21" spans="1:6" x14ac:dyDescent="0.25">
      <c r="A21" s="53" t="s">
        <v>69</v>
      </c>
      <c r="B21" s="130"/>
      <c r="C21" s="130"/>
      <c r="D21" s="130"/>
      <c r="E21" s="134" t="s">
        <v>99</v>
      </c>
      <c r="F21" s="134" t="s">
        <v>99</v>
      </c>
    </row>
    <row r="22" spans="1:6" x14ac:dyDescent="0.25">
      <c r="A22" s="98" t="s">
        <v>75</v>
      </c>
      <c r="B22" s="131">
        <v>0</v>
      </c>
      <c r="C22" s="131">
        <v>0</v>
      </c>
      <c r="D22" s="131">
        <v>0</v>
      </c>
      <c r="E22" s="135" t="s">
        <v>99</v>
      </c>
      <c r="F22" s="135" t="s">
        <v>99</v>
      </c>
    </row>
    <row r="23" spans="1:6" x14ac:dyDescent="0.25">
      <c r="A23" s="53" t="s">
        <v>76</v>
      </c>
      <c r="B23" s="130"/>
      <c r="C23" s="130"/>
      <c r="D23" s="130"/>
      <c r="E23" s="134" t="s">
        <v>99</v>
      </c>
      <c r="F23" s="134" t="s">
        <v>99</v>
      </c>
    </row>
    <row r="24" spans="1:6" x14ac:dyDescent="0.25">
      <c r="A24" s="99" t="s">
        <v>70</v>
      </c>
      <c r="B24" s="131">
        <v>0</v>
      </c>
      <c r="C24" s="131">
        <v>0</v>
      </c>
      <c r="D24" s="131">
        <v>0</v>
      </c>
      <c r="E24" s="135" t="s">
        <v>99</v>
      </c>
      <c r="F24" s="135" t="s">
        <v>99</v>
      </c>
    </row>
    <row r="25" spans="1:6" ht="15" customHeight="1" x14ac:dyDescent="0.25">
      <c r="A25" s="75" t="s">
        <v>86</v>
      </c>
      <c r="B25" s="130"/>
      <c r="C25" s="130"/>
      <c r="D25" s="130"/>
      <c r="E25" s="134" t="s">
        <v>99</v>
      </c>
      <c r="F25" s="134" t="s">
        <v>99</v>
      </c>
    </row>
    <row r="26" spans="1:6" x14ac:dyDescent="0.25">
      <c r="A26" s="101" t="s">
        <v>72</v>
      </c>
      <c r="B26" s="131">
        <v>0</v>
      </c>
      <c r="C26" s="131">
        <v>0</v>
      </c>
      <c r="D26" s="131">
        <v>0</v>
      </c>
      <c r="E26" s="135" t="s">
        <v>99</v>
      </c>
      <c r="F26" s="135" t="s">
        <v>99</v>
      </c>
    </row>
    <row r="27" spans="1:6" x14ac:dyDescent="0.25">
      <c r="A27" s="53" t="s">
        <v>73</v>
      </c>
      <c r="B27" s="130"/>
      <c r="C27" s="130"/>
      <c r="D27" s="130"/>
      <c r="E27" s="134" t="s">
        <v>99</v>
      </c>
      <c r="F27" s="134" t="s">
        <v>99</v>
      </c>
    </row>
    <row r="28" spans="1:6" x14ac:dyDescent="0.25">
      <c r="A28" s="101" t="s">
        <v>83</v>
      </c>
      <c r="B28" s="131"/>
      <c r="C28" s="131"/>
      <c r="D28" s="131"/>
      <c r="E28" s="135" t="s">
        <v>99</v>
      </c>
      <c r="F28" s="135" t="s">
        <v>99</v>
      </c>
    </row>
    <row r="29" spans="1:6" x14ac:dyDescent="0.25">
      <c r="A29" s="53" t="s">
        <v>84</v>
      </c>
      <c r="B29" s="130">
        <v>0</v>
      </c>
      <c r="C29" s="130">
        <v>0</v>
      </c>
      <c r="D29" s="130">
        <v>0</v>
      </c>
      <c r="E29" s="134" t="s">
        <v>99</v>
      </c>
      <c r="F29" s="134" t="s">
        <v>99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226"/>
  <sheetViews>
    <sheetView zoomScale="90" zoomScaleNormal="90" workbookViewId="0">
      <selection sqref="A1:L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28515625" customWidth="1"/>
    <col min="4" max="6" width="13.85546875" customWidth="1"/>
    <col min="7" max="7" width="31.7109375" customWidth="1"/>
    <col min="8" max="12" width="25.28515625" customWidth="1"/>
  </cols>
  <sheetData>
    <row r="1" spans="1:12" ht="42" customHeight="1" x14ac:dyDescent="0.25">
      <c r="A1" s="239" t="s">
        <v>217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2" ht="18" customHeight="1" x14ac:dyDescent="0.25">
      <c r="A3" s="239" t="s">
        <v>19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</row>
    <row r="4" spans="1:12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</row>
    <row r="5" spans="1:12" ht="25.5" x14ac:dyDescent="0.25">
      <c r="A5" s="267" t="s">
        <v>21</v>
      </c>
      <c r="B5" s="268"/>
      <c r="C5" s="269"/>
      <c r="D5" s="57" t="s">
        <v>49</v>
      </c>
      <c r="E5" s="57" t="s">
        <v>102</v>
      </c>
      <c r="F5" s="57" t="s">
        <v>103</v>
      </c>
      <c r="G5" s="51" t="s">
        <v>22</v>
      </c>
      <c r="H5" s="67" t="s">
        <v>98</v>
      </c>
      <c r="I5" s="50" t="s">
        <v>175</v>
      </c>
      <c r="J5" s="50" t="s">
        <v>176</v>
      </c>
      <c r="K5" s="50" t="s">
        <v>181</v>
      </c>
      <c r="L5" s="50" t="s">
        <v>178</v>
      </c>
    </row>
    <row r="6" spans="1:12" s="4" customFormat="1" ht="20.100000000000001" customHeight="1" x14ac:dyDescent="0.25">
      <c r="A6" s="264" t="s">
        <v>42</v>
      </c>
      <c r="B6" s="265"/>
      <c r="C6" s="266"/>
      <c r="D6" s="109">
        <v>1024</v>
      </c>
      <c r="E6" s="109"/>
      <c r="F6" s="109"/>
      <c r="G6" s="88"/>
      <c r="H6" s="88"/>
      <c r="I6" s="87"/>
      <c r="J6" s="87"/>
      <c r="K6" s="87"/>
      <c r="L6" s="87"/>
    </row>
    <row r="7" spans="1:12" s="4" customFormat="1" ht="19.5" customHeight="1" x14ac:dyDescent="0.25">
      <c r="A7" s="264" t="s">
        <v>43</v>
      </c>
      <c r="B7" s="265"/>
      <c r="C7" s="266"/>
      <c r="D7" s="109" t="s">
        <v>95</v>
      </c>
      <c r="E7" s="109"/>
      <c r="F7" s="109"/>
      <c r="G7" s="88" t="s">
        <v>45</v>
      </c>
      <c r="H7" s="88"/>
      <c r="I7" s="87"/>
      <c r="J7" s="87"/>
      <c r="K7" s="87"/>
      <c r="L7" s="87"/>
    </row>
    <row r="8" spans="1:12" x14ac:dyDescent="0.25">
      <c r="A8" s="255" t="s">
        <v>88</v>
      </c>
      <c r="B8" s="256"/>
      <c r="C8" s="257"/>
      <c r="D8" s="111"/>
      <c r="E8" s="146"/>
      <c r="F8" s="146"/>
      <c r="G8" s="111" t="s">
        <v>10</v>
      </c>
      <c r="H8" s="112"/>
      <c r="I8" s="114"/>
      <c r="J8" s="114"/>
      <c r="K8" s="114"/>
      <c r="L8" s="115"/>
    </row>
    <row r="9" spans="1:12" s="5" customFormat="1" ht="15" customHeight="1" x14ac:dyDescent="0.25">
      <c r="A9" s="84"/>
      <c r="B9" s="82"/>
      <c r="C9" s="83"/>
      <c r="D9" s="83">
        <v>3</v>
      </c>
      <c r="E9" s="145"/>
      <c r="F9" s="145"/>
      <c r="G9" s="83" t="s">
        <v>12</v>
      </c>
      <c r="H9" s="79">
        <f t="shared" ref="H9:J9" si="0">H10+H34</f>
        <v>23055</v>
      </c>
      <c r="I9" s="79">
        <f t="shared" si="0"/>
        <v>46455</v>
      </c>
      <c r="J9" s="79">
        <f t="shared" si="0"/>
        <v>24999.999999999996</v>
      </c>
      <c r="K9" s="79">
        <f>(J9/I9)*100</f>
        <v>53.815520396082221</v>
      </c>
      <c r="L9" s="79">
        <f>(J9/H9)*100</f>
        <v>108.43634786380395</v>
      </c>
    </row>
    <row r="10" spans="1:12" x14ac:dyDescent="0.25">
      <c r="A10" s="252"/>
      <c r="B10" s="253"/>
      <c r="C10" s="254"/>
      <c r="D10" s="68">
        <v>32</v>
      </c>
      <c r="E10" s="149"/>
      <c r="F10" s="149"/>
      <c r="G10" s="69" t="s">
        <v>23</v>
      </c>
      <c r="H10" s="58">
        <f>H11+H15+H20+H30</f>
        <v>22550.52</v>
      </c>
      <c r="I10" s="58">
        <v>45555</v>
      </c>
      <c r="J10" s="58">
        <f>J11+J15+J20+J30</f>
        <v>24403.899999999998</v>
      </c>
      <c r="K10" s="58">
        <f t="shared" ref="K10:K34" si="1">(J10/I10)*100</f>
        <v>53.570189880364396</v>
      </c>
      <c r="L10" s="58">
        <f t="shared" ref="L10:L36" si="2">(J10/H10)*100</f>
        <v>108.2187905201299</v>
      </c>
    </row>
    <row r="11" spans="1:12" x14ac:dyDescent="0.25">
      <c r="A11" s="142"/>
      <c r="B11" s="143"/>
      <c r="C11" s="144"/>
      <c r="D11" s="149"/>
      <c r="E11" s="149">
        <v>321</v>
      </c>
      <c r="F11" s="149"/>
      <c r="G11" s="69" t="s">
        <v>126</v>
      </c>
      <c r="H11" s="58">
        <f>SUM(H12:H14)</f>
        <v>5575.07</v>
      </c>
      <c r="I11" s="58"/>
      <c r="J11" s="58">
        <f>SUM(J12:J14)</f>
        <v>5229.6499999999996</v>
      </c>
      <c r="K11" s="58" t="s">
        <v>99</v>
      </c>
      <c r="L11" s="58">
        <f t="shared" si="2"/>
        <v>93.804203355294192</v>
      </c>
    </row>
    <row r="12" spans="1:12" x14ac:dyDescent="0.25">
      <c r="A12" s="168"/>
      <c r="B12" s="169"/>
      <c r="C12" s="170"/>
      <c r="D12" s="171"/>
      <c r="E12" s="171"/>
      <c r="F12" s="171">
        <v>3211</v>
      </c>
      <c r="G12" s="172" t="s">
        <v>127</v>
      </c>
      <c r="H12" s="54">
        <v>4642.57</v>
      </c>
      <c r="I12" s="54"/>
      <c r="J12" s="54">
        <v>4200.1499999999996</v>
      </c>
      <c r="K12" s="58" t="s">
        <v>99</v>
      </c>
      <c r="L12" s="54">
        <f t="shared" si="2"/>
        <v>90.470364474849063</v>
      </c>
    </row>
    <row r="13" spans="1:12" x14ac:dyDescent="0.25">
      <c r="A13" s="168"/>
      <c r="B13" s="169"/>
      <c r="C13" s="170"/>
      <c r="D13" s="171"/>
      <c r="E13" s="171"/>
      <c r="F13" s="171">
        <v>3213</v>
      </c>
      <c r="G13" s="172" t="s">
        <v>166</v>
      </c>
      <c r="H13" s="54">
        <v>240</v>
      </c>
      <c r="I13" s="54"/>
      <c r="J13" s="54">
        <v>450</v>
      </c>
      <c r="K13" s="58" t="s">
        <v>99</v>
      </c>
      <c r="L13" s="54">
        <f t="shared" si="2"/>
        <v>187.5</v>
      </c>
    </row>
    <row r="14" spans="1:12" ht="25.5" x14ac:dyDescent="0.25">
      <c r="A14" s="168"/>
      <c r="B14" s="169"/>
      <c r="C14" s="170"/>
      <c r="D14" s="171"/>
      <c r="E14" s="171"/>
      <c r="F14" s="171">
        <v>3214</v>
      </c>
      <c r="G14" s="172" t="s">
        <v>130</v>
      </c>
      <c r="H14" s="54">
        <v>692.5</v>
      </c>
      <c r="I14" s="54"/>
      <c r="J14" s="54">
        <v>579.5</v>
      </c>
      <c r="K14" s="58" t="s">
        <v>99</v>
      </c>
      <c r="L14" s="54">
        <f t="shared" si="2"/>
        <v>83.682310469314075</v>
      </c>
    </row>
    <row r="15" spans="1:12" x14ac:dyDescent="0.25">
      <c r="A15" s="142"/>
      <c r="B15" s="143"/>
      <c r="C15" s="144"/>
      <c r="D15" s="149"/>
      <c r="E15" s="149">
        <v>322</v>
      </c>
      <c r="F15" s="149"/>
      <c r="G15" s="69" t="s">
        <v>131</v>
      </c>
      <c r="H15" s="58">
        <f>SUM(H16:H19)</f>
        <v>7617.8</v>
      </c>
      <c r="I15" s="58"/>
      <c r="J15" s="58">
        <f>SUM(J16:J19)</f>
        <v>7249.63</v>
      </c>
      <c r="K15" s="58" t="s">
        <v>99</v>
      </c>
      <c r="L15" s="58">
        <f t="shared" si="2"/>
        <v>95.166977342539838</v>
      </c>
    </row>
    <row r="16" spans="1:12" ht="25.5" x14ac:dyDescent="0.25">
      <c r="A16" s="168"/>
      <c r="B16" s="169"/>
      <c r="C16" s="170"/>
      <c r="D16" s="171"/>
      <c r="E16" s="171"/>
      <c r="F16" s="171">
        <v>3221</v>
      </c>
      <c r="G16" s="72" t="s">
        <v>167</v>
      </c>
      <c r="H16" s="54">
        <v>2533.38</v>
      </c>
      <c r="I16" s="54"/>
      <c r="J16" s="54">
        <v>2588.39</v>
      </c>
      <c r="K16" s="58" t="s">
        <v>99</v>
      </c>
      <c r="L16" s="54">
        <f t="shared" si="2"/>
        <v>102.17140736881163</v>
      </c>
    </row>
    <row r="17" spans="1:13" x14ac:dyDescent="0.25">
      <c r="A17" s="168"/>
      <c r="B17" s="169"/>
      <c r="C17" s="170"/>
      <c r="D17" s="171"/>
      <c r="E17" s="171"/>
      <c r="F17" s="171">
        <v>3223</v>
      </c>
      <c r="G17" s="52" t="s">
        <v>133</v>
      </c>
      <c r="H17" s="54">
        <v>4518.28</v>
      </c>
      <c r="I17" s="54"/>
      <c r="J17" s="54">
        <v>4234.6899999999996</v>
      </c>
      <c r="K17" s="58" t="s">
        <v>99</v>
      </c>
      <c r="L17" s="54">
        <f t="shared" si="2"/>
        <v>93.723496551785189</v>
      </c>
    </row>
    <row r="18" spans="1:13" ht="25.5" x14ac:dyDescent="0.25">
      <c r="A18" s="168"/>
      <c r="B18" s="169"/>
      <c r="C18" s="170"/>
      <c r="D18" s="171"/>
      <c r="E18" s="171"/>
      <c r="F18" s="171">
        <v>3224</v>
      </c>
      <c r="G18" s="72" t="s">
        <v>168</v>
      </c>
      <c r="H18" s="54">
        <v>231.14</v>
      </c>
      <c r="I18" s="54"/>
      <c r="J18" s="54">
        <v>412.8</v>
      </c>
      <c r="K18" s="58" t="s">
        <v>99</v>
      </c>
      <c r="L18" s="54">
        <f t="shared" si="2"/>
        <v>178.59306048282428</v>
      </c>
    </row>
    <row r="19" spans="1:13" x14ac:dyDescent="0.25">
      <c r="A19" s="168"/>
      <c r="B19" s="169"/>
      <c r="C19" s="170"/>
      <c r="D19" s="171"/>
      <c r="E19" s="171"/>
      <c r="F19" s="171">
        <v>3225</v>
      </c>
      <c r="G19" s="52" t="s">
        <v>135</v>
      </c>
      <c r="H19" s="54">
        <v>335</v>
      </c>
      <c r="I19" s="54"/>
      <c r="J19" s="54">
        <v>13.75</v>
      </c>
      <c r="K19" s="58" t="s">
        <v>99</v>
      </c>
      <c r="L19" s="54">
        <f t="shared" si="2"/>
        <v>4.1044776119402986</v>
      </c>
    </row>
    <row r="20" spans="1:13" x14ac:dyDescent="0.25">
      <c r="A20" s="142"/>
      <c r="B20" s="143"/>
      <c r="C20" s="144"/>
      <c r="D20" s="149"/>
      <c r="E20" s="149">
        <v>323</v>
      </c>
      <c r="F20" s="149"/>
      <c r="G20" s="69" t="s">
        <v>136</v>
      </c>
      <c r="H20" s="58">
        <f>SUM(H21:H29)</f>
        <v>7673</v>
      </c>
      <c r="I20" s="58"/>
      <c r="J20" s="58">
        <f>SUM(J21:J29)</f>
        <v>10133.279999999999</v>
      </c>
      <c r="K20" s="58" t="s">
        <v>99</v>
      </c>
      <c r="L20" s="58">
        <f t="shared" si="2"/>
        <v>132.06412094356835</v>
      </c>
    </row>
    <row r="21" spans="1:13" x14ac:dyDescent="0.25">
      <c r="A21" s="168"/>
      <c r="B21" s="169"/>
      <c r="C21" s="170"/>
      <c r="D21" s="171"/>
      <c r="E21" s="171"/>
      <c r="F21" s="171">
        <v>3231</v>
      </c>
      <c r="G21" s="52" t="s">
        <v>137</v>
      </c>
      <c r="H21" s="54">
        <v>1030.03</v>
      </c>
      <c r="I21" s="54"/>
      <c r="J21" s="54">
        <v>773.4</v>
      </c>
      <c r="K21" s="58" t="s">
        <v>99</v>
      </c>
      <c r="L21" s="54">
        <f t="shared" si="2"/>
        <v>75.085191693445822</v>
      </c>
    </row>
    <row r="22" spans="1:13" ht="25.5" x14ac:dyDescent="0.25">
      <c r="A22" s="168"/>
      <c r="B22" s="169"/>
      <c r="C22" s="170"/>
      <c r="D22" s="171"/>
      <c r="E22" s="171"/>
      <c r="F22" s="171">
        <v>3232</v>
      </c>
      <c r="G22" s="72" t="s">
        <v>169</v>
      </c>
      <c r="H22" s="54">
        <v>718.36</v>
      </c>
      <c r="I22" s="54"/>
      <c r="J22" s="54">
        <v>1972.23</v>
      </c>
      <c r="K22" s="58" t="s">
        <v>99</v>
      </c>
      <c r="L22" s="54">
        <f t="shared" si="2"/>
        <v>274.54618854056463</v>
      </c>
    </row>
    <row r="23" spans="1:13" x14ac:dyDescent="0.25">
      <c r="A23" s="168"/>
      <c r="B23" s="169"/>
      <c r="C23" s="170"/>
      <c r="D23" s="171"/>
      <c r="E23" s="171"/>
      <c r="F23" s="171">
        <v>3233</v>
      </c>
      <c r="G23" s="52" t="s">
        <v>139</v>
      </c>
      <c r="H23" s="54">
        <v>127.44</v>
      </c>
      <c r="I23" s="54"/>
      <c r="J23" s="54">
        <v>2226.2199999999998</v>
      </c>
      <c r="K23" s="58" t="s">
        <v>99</v>
      </c>
      <c r="L23" s="54">
        <f t="shared" si="2"/>
        <v>1746.8769617074699</v>
      </c>
    </row>
    <row r="24" spans="1:13" x14ac:dyDescent="0.25">
      <c r="A24" s="168"/>
      <c r="B24" s="169"/>
      <c r="C24" s="170"/>
      <c r="D24" s="171"/>
      <c r="E24" s="171"/>
      <c r="F24" s="171">
        <v>3234</v>
      </c>
      <c r="G24" s="52" t="s">
        <v>140</v>
      </c>
      <c r="H24" s="54">
        <v>313.06</v>
      </c>
      <c r="I24" s="54"/>
      <c r="J24" s="54">
        <v>311.86</v>
      </c>
      <c r="K24" s="58" t="s">
        <v>99</v>
      </c>
      <c r="L24" s="54">
        <f t="shared" si="2"/>
        <v>99.616686897080427</v>
      </c>
    </row>
    <row r="25" spans="1:13" x14ac:dyDescent="0.25">
      <c r="A25" s="168"/>
      <c r="B25" s="169"/>
      <c r="C25" s="170"/>
      <c r="D25" s="171"/>
      <c r="E25" s="171"/>
      <c r="F25" s="171">
        <v>3235</v>
      </c>
      <c r="G25" s="52" t="s">
        <v>141</v>
      </c>
      <c r="H25" s="54">
        <v>561.88</v>
      </c>
      <c r="I25" s="54"/>
      <c r="J25" s="54">
        <v>640.63</v>
      </c>
      <c r="K25" s="58" t="s">
        <v>99</v>
      </c>
      <c r="L25" s="54">
        <f>(J25/H25)*100</f>
        <v>114.01544813839254</v>
      </c>
    </row>
    <row r="26" spans="1:13" x14ac:dyDescent="0.25">
      <c r="A26" s="168"/>
      <c r="B26" s="169"/>
      <c r="C26" s="170"/>
      <c r="D26" s="171"/>
      <c r="E26" s="171"/>
      <c r="F26" s="171">
        <v>3236</v>
      </c>
      <c r="G26" s="52" t="s">
        <v>145</v>
      </c>
      <c r="H26" s="54">
        <v>189.28</v>
      </c>
      <c r="I26" s="54"/>
      <c r="J26" s="54">
        <v>0</v>
      </c>
      <c r="K26" s="58" t="s">
        <v>99</v>
      </c>
      <c r="L26" s="54">
        <v>0</v>
      </c>
    </row>
    <row r="27" spans="1:13" x14ac:dyDescent="0.25">
      <c r="A27" s="168"/>
      <c r="B27" s="169"/>
      <c r="C27" s="170"/>
      <c r="D27" s="171"/>
      <c r="E27" s="171"/>
      <c r="F27" s="171">
        <v>3237</v>
      </c>
      <c r="G27" s="52" t="s">
        <v>142</v>
      </c>
      <c r="H27" s="54">
        <v>162.5</v>
      </c>
      <c r="I27" s="54"/>
      <c r="J27" s="54">
        <v>62.5</v>
      </c>
      <c r="K27" s="58" t="s">
        <v>99</v>
      </c>
      <c r="L27" s="54">
        <f t="shared" si="2"/>
        <v>38.461538461538467</v>
      </c>
    </row>
    <row r="28" spans="1:13" x14ac:dyDescent="0.25">
      <c r="A28" s="168"/>
      <c r="B28" s="169"/>
      <c r="C28" s="170"/>
      <c r="D28" s="171"/>
      <c r="E28" s="171"/>
      <c r="F28" s="171">
        <v>3238</v>
      </c>
      <c r="G28" s="52" t="s">
        <v>143</v>
      </c>
      <c r="H28" s="54">
        <v>2420.8000000000002</v>
      </c>
      <c r="I28" s="54"/>
      <c r="J28" s="54">
        <v>2541.5500000000002</v>
      </c>
      <c r="K28" s="58" t="s">
        <v>99</v>
      </c>
      <c r="L28" s="54">
        <f t="shared" si="2"/>
        <v>104.98802048909452</v>
      </c>
    </row>
    <row r="29" spans="1:13" x14ac:dyDescent="0.25">
      <c r="A29" s="168"/>
      <c r="B29" s="169"/>
      <c r="C29" s="170"/>
      <c r="D29" s="171"/>
      <c r="E29" s="171"/>
      <c r="F29" s="171">
        <v>3239</v>
      </c>
      <c r="G29" s="52" t="s">
        <v>144</v>
      </c>
      <c r="H29" s="54">
        <v>2149.65</v>
      </c>
      <c r="I29" s="54"/>
      <c r="J29" s="54">
        <v>1604.89</v>
      </c>
      <c r="K29" s="58" t="s">
        <v>99</v>
      </c>
      <c r="L29" s="54">
        <f t="shared" si="2"/>
        <v>74.658200172121042</v>
      </c>
    </row>
    <row r="30" spans="1:13" ht="25.5" x14ac:dyDescent="0.25">
      <c r="A30" s="142"/>
      <c r="B30" s="143"/>
      <c r="C30" s="144"/>
      <c r="D30" s="149"/>
      <c r="E30" s="149">
        <v>329</v>
      </c>
      <c r="F30" s="149"/>
      <c r="G30" s="69" t="s">
        <v>147</v>
      </c>
      <c r="H30" s="58">
        <f>SUM(H31:H33)</f>
        <v>1684.65</v>
      </c>
      <c r="I30" s="58"/>
      <c r="J30" s="58">
        <f>SUM(J31:J33)</f>
        <v>1791.3400000000001</v>
      </c>
      <c r="K30" s="58" t="s">
        <v>99</v>
      </c>
      <c r="L30" s="58">
        <f t="shared" si="2"/>
        <v>106.33306621553437</v>
      </c>
    </row>
    <row r="31" spans="1:13" x14ac:dyDescent="0.25">
      <c r="A31" s="168"/>
      <c r="B31" s="169"/>
      <c r="C31" s="170"/>
      <c r="D31" s="171"/>
      <c r="E31" s="171"/>
      <c r="F31" s="171">
        <v>3294</v>
      </c>
      <c r="G31" s="52" t="s">
        <v>149</v>
      </c>
      <c r="H31" s="54">
        <v>898.09</v>
      </c>
      <c r="I31" s="54"/>
      <c r="J31" s="54">
        <v>905</v>
      </c>
      <c r="K31" s="58" t="s">
        <v>99</v>
      </c>
      <c r="L31" s="54">
        <f t="shared" si="2"/>
        <v>100.76941063813203</v>
      </c>
      <c r="M31" s="6"/>
    </row>
    <row r="32" spans="1:13" x14ac:dyDescent="0.25">
      <c r="A32" s="168"/>
      <c r="B32" s="169"/>
      <c r="C32" s="170"/>
      <c r="D32" s="171"/>
      <c r="E32" s="171"/>
      <c r="F32" s="171">
        <v>3295</v>
      </c>
      <c r="G32" s="52" t="s">
        <v>150</v>
      </c>
      <c r="H32" s="54">
        <v>13.27</v>
      </c>
      <c r="I32" s="54"/>
      <c r="J32" s="54">
        <v>170.71</v>
      </c>
      <c r="K32" s="58" t="s">
        <v>99</v>
      </c>
      <c r="L32" s="54">
        <f>(J32/H32)*100</f>
        <v>1286.4355689525246</v>
      </c>
      <c r="M32" s="6"/>
    </row>
    <row r="33" spans="1:13" ht="25.5" x14ac:dyDescent="0.25">
      <c r="A33" s="168"/>
      <c r="B33" s="169"/>
      <c r="C33" s="170"/>
      <c r="D33" s="171"/>
      <c r="E33" s="171"/>
      <c r="F33" s="171">
        <v>3299</v>
      </c>
      <c r="G33" s="72" t="s">
        <v>170</v>
      </c>
      <c r="H33" s="54">
        <v>773.29</v>
      </c>
      <c r="I33" s="54"/>
      <c r="J33" s="54">
        <v>715.63</v>
      </c>
      <c r="K33" s="58" t="s">
        <v>99</v>
      </c>
      <c r="L33" s="54">
        <f t="shared" si="2"/>
        <v>92.543547698793475</v>
      </c>
      <c r="M33" s="6"/>
    </row>
    <row r="34" spans="1:13" x14ac:dyDescent="0.25">
      <c r="A34" s="252"/>
      <c r="B34" s="253"/>
      <c r="C34" s="254"/>
      <c r="D34" s="68">
        <v>34</v>
      </c>
      <c r="E34" s="149"/>
      <c r="F34" s="149"/>
      <c r="G34" s="69" t="s">
        <v>34</v>
      </c>
      <c r="H34" s="58">
        <f>H35</f>
        <v>504.48</v>
      </c>
      <c r="I34" s="58">
        <v>900</v>
      </c>
      <c r="J34" s="58">
        <f>J35</f>
        <v>596.1</v>
      </c>
      <c r="K34" s="58">
        <f t="shared" si="1"/>
        <v>66.233333333333334</v>
      </c>
      <c r="L34" s="58">
        <f t="shared" si="2"/>
        <v>118.16127497621314</v>
      </c>
    </row>
    <row r="35" spans="1:13" x14ac:dyDescent="0.25">
      <c r="A35" s="142"/>
      <c r="B35" s="143"/>
      <c r="C35" s="144"/>
      <c r="D35" s="149"/>
      <c r="E35" s="149">
        <v>343</v>
      </c>
      <c r="F35" s="149"/>
      <c r="G35" s="69" t="s">
        <v>151</v>
      </c>
      <c r="H35" s="59">
        <f>H36</f>
        <v>504.48</v>
      </c>
      <c r="I35" s="58"/>
      <c r="J35" s="58">
        <f>J36</f>
        <v>596.1</v>
      </c>
      <c r="K35" s="58" t="s">
        <v>99</v>
      </c>
      <c r="L35" s="58">
        <f t="shared" si="2"/>
        <v>118.16127497621314</v>
      </c>
    </row>
    <row r="36" spans="1:13" ht="25.5" x14ac:dyDescent="0.25">
      <c r="A36" s="168"/>
      <c r="B36" s="169"/>
      <c r="C36" s="170"/>
      <c r="D36" s="171"/>
      <c r="E36" s="171"/>
      <c r="F36" s="171">
        <v>3431</v>
      </c>
      <c r="G36" s="172" t="s">
        <v>152</v>
      </c>
      <c r="H36" s="55">
        <v>504.48</v>
      </c>
      <c r="I36" s="54"/>
      <c r="J36" s="54">
        <v>596.1</v>
      </c>
      <c r="K36" s="54" t="s">
        <v>99</v>
      </c>
      <c r="L36" s="54">
        <f t="shared" si="2"/>
        <v>118.16127497621314</v>
      </c>
    </row>
    <row r="37" spans="1:13" s="4" customFormat="1" ht="20.100000000000001" customHeight="1" x14ac:dyDescent="0.25">
      <c r="A37" s="264" t="s">
        <v>42</v>
      </c>
      <c r="B37" s="265"/>
      <c r="C37" s="266"/>
      <c r="D37" s="88">
        <v>1035</v>
      </c>
      <c r="E37" s="88"/>
      <c r="F37" s="88"/>
      <c r="G37" s="89"/>
      <c r="H37" s="110"/>
      <c r="I37" s="93"/>
      <c r="J37" s="93"/>
      <c r="K37" s="93"/>
      <c r="L37" s="93"/>
    </row>
    <row r="38" spans="1:13" s="4" customFormat="1" ht="29.25" customHeight="1" x14ac:dyDescent="0.25">
      <c r="A38" s="264" t="s">
        <v>43</v>
      </c>
      <c r="B38" s="265"/>
      <c r="C38" s="266"/>
      <c r="D38" s="88" t="s">
        <v>96</v>
      </c>
      <c r="E38" s="88"/>
      <c r="F38" s="88"/>
      <c r="G38" s="89" t="s">
        <v>46</v>
      </c>
      <c r="H38" s="110"/>
      <c r="I38" s="93"/>
      <c r="J38" s="93"/>
      <c r="K38" s="93"/>
      <c r="L38" s="93"/>
    </row>
    <row r="39" spans="1:13" ht="16.5" customHeight="1" x14ac:dyDescent="0.25">
      <c r="A39" s="255" t="s">
        <v>89</v>
      </c>
      <c r="B39" s="256"/>
      <c r="C39" s="257"/>
      <c r="D39" s="116"/>
      <c r="E39" s="116"/>
      <c r="F39" s="116"/>
      <c r="G39" s="111" t="s">
        <v>90</v>
      </c>
      <c r="H39" s="112"/>
      <c r="I39" s="114"/>
      <c r="J39" s="114"/>
      <c r="K39" s="114"/>
      <c r="L39" s="115"/>
    </row>
    <row r="40" spans="1:13" x14ac:dyDescent="0.25">
      <c r="A40" s="84"/>
      <c r="B40" s="85"/>
      <c r="C40" s="86"/>
      <c r="D40" s="83">
        <v>3</v>
      </c>
      <c r="E40" s="145"/>
      <c r="F40" s="145"/>
      <c r="G40" s="83" t="s">
        <v>12</v>
      </c>
      <c r="H40" s="79">
        <f>H41+H50+H55</f>
        <v>493377.85</v>
      </c>
      <c r="I40" s="79">
        <f>I41+I50+I55</f>
        <v>0</v>
      </c>
      <c r="J40" s="79">
        <f>J41+J50+J55</f>
        <v>0</v>
      </c>
      <c r="K40" s="79" t="s">
        <v>99</v>
      </c>
      <c r="L40" s="79">
        <f t="shared" ref="L40:L54" si="3">(J40/H40)*100</f>
        <v>0</v>
      </c>
    </row>
    <row r="41" spans="1:13" x14ac:dyDescent="0.25">
      <c r="A41" s="252"/>
      <c r="B41" s="253"/>
      <c r="C41" s="254"/>
      <c r="D41" s="68">
        <v>31</v>
      </c>
      <c r="E41" s="149"/>
      <c r="F41" s="149"/>
      <c r="G41" s="69" t="s">
        <v>13</v>
      </c>
      <c r="H41" s="58">
        <f>H42+H46+H48</f>
        <v>474506.22</v>
      </c>
      <c r="I41" s="58">
        <v>0</v>
      </c>
      <c r="J41" s="58">
        <f>J42+J46+J48</f>
        <v>0</v>
      </c>
      <c r="K41" s="58" t="s">
        <v>99</v>
      </c>
      <c r="L41" s="58">
        <f t="shared" si="3"/>
        <v>0</v>
      </c>
    </row>
    <row r="42" spans="1:13" x14ac:dyDescent="0.25">
      <c r="A42" s="142"/>
      <c r="B42" s="143"/>
      <c r="C42" s="144"/>
      <c r="D42" s="149"/>
      <c r="E42" s="149">
        <v>311</v>
      </c>
      <c r="F42" s="149"/>
      <c r="G42" s="70" t="s">
        <v>119</v>
      </c>
      <c r="H42" s="58">
        <f>SUM(H43:H45)</f>
        <v>403541.67</v>
      </c>
      <c r="I42" s="58"/>
      <c r="J42" s="58">
        <f>SUM(J43:J45)</f>
        <v>0</v>
      </c>
      <c r="K42" s="58" t="s">
        <v>99</v>
      </c>
      <c r="L42" s="58">
        <f t="shared" si="3"/>
        <v>0</v>
      </c>
    </row>
    <row r="43" spans="1:13" x14ac:dyDescent="0.25">
      <c r="A43" s="168"/>
      <c r="B43" s="169"/>
      <c r="C43" s="170"/>
      <c r="D43" s="171"/>
      <c r="E43" s="171"/>
      <c r="F43" s="171">
        <v>3111</v>
      </c>
      <c r="G43" s="56" t="s">
        <v>120</v>
      </c>
      <c r="H43" s="54">
        <v>369185.15</v>
      </c>
      <c r="I43" s="54"/>
      <c r="J43" s="54">
        <v>0</v>
      </c>
      <c r="K43" s="58" t="s">
        <v>99</v>
      </c>
      <c r="L43" s="54">
        <f t="shared" si="3"/>
        <v>0</v>
      </c>
    </row>
    <row r="44" spans="1:13" x14ac:dyDescent="0.25">
      <c r="A44" s="168"/>
      <c r="B44" s="169"/>
      <c r="C44" s="170"/>
      <c r="D44" s="171"/>
      <c r="E44" s="171"/>
      <c r="F44" s="171">
        <v>3113</v>
      </c>
      <c r="G44" s="56" t="s">
        <v>121</v>
      </c>
      <c r="H44" s="54">
        <v>23858.47</v>
      </c>
      <c r="I44" s="54"/>
      <c r="J44" s="54">
        <v>0</v>
      </c>
      <c r="K44" s="58" t="s">
        <v>99</v>
      </c>
      <c r="L44" s="54">
        <f t="shared" si="3"/>
        <v>0</v>
      </c>
    </row>
    <row r="45" spans="1:13" x14ac:dyDescent="0.25">
      <c r="A45" s="168"/>
      <c r="B45" s="169"/>
      <c r="C45" s="170"/>
      <c r="D45" s="171"/>
      <c r="E45" s="171"/>
      <c r="F45" s="171">
        <v>3114</v>
      </c>
      <c r="G45" s="56" t="s">
        <v>122</v>
      </c>
      <c r="H45" s="54">
        <v>10498.05</v>
      </c>
      <c r="I45" s="54"/>
      <c r="J45" s="54">
        <v>0</v>
      </c>
      <c r="K45" s="58" t="s">
        <v>99</v>
      </c>
      <c r="L45" s="54">
        <f t="shared" si="3"/>
        <v>0</v>
      </c>
    </row>
    <row r="46" spans="1:13" x14ac:dyDescent="0.25">
      <c r="A46" s="142"/>
      <c r="B46" s="143"/>
      <c r="C46" s="144"/>
      <c r="D46" s="149"/>
      <c r="E46" s="149">
        <v>312</v>
      </c>
      <c r="F46" s="149"/>
      <c r="G46" s="70" t="s">
        <v>123</v>
      </c>
      <c r="H46" s="58">
        <f>H47</f>
        <v>14237.23</v>
      </c>
      <c r="I46" s="58"/>
      <c r="J46" s="58">
        <f>J47</f>
        <v>0</v>
      </c>
      <c r="K46" s="58" t="s">
        <v>99</v>
      </c>
      <c r="L46" s="58">
        <f t="shared" si="3"/>
        <v>0</v>
      </c>
    </row>
    <row r="47" spans="1:13" x14ac:dyDescent="0.25">
      <c r="A47" s="168"/>
      <c r="B47" s="169"/>
      <c r="C47" s="170"/>
      <c r="D47" s="171"/>
      <c r="E47" s="171"/>
      <c r="F47" s="171">
        <v>3121</v>
      </c>
      <c r="G47" s="56" t="s">
        <v>123</v>
      </c>
      <c r="H47" s="54">
        <v>14237.23</v>
      </c>
      <c r="I47" s="54"/>
      <c r="J47" s="54">
        <v>0</v>
      </c>
      <c r="K47" s="58" t="s">
        <v>99</v>
      </c>
      <c r="L47" s="54">
        <f t="shared" si="3"/>
        <v>0</v>
      </c>
    </row>
    <row r="48" spans="1:13" x14ac:dyDescent="0.25">
      <c r="A48" s="142"/>
      <c r="B48" s="143"/>
      <c r="C48" s="144"/>
      <c r="D48" s="149"/>
      <c r="E48" s="149">
        <v>313</v>
      </c>
      <c r="F48" s="149"/>
      <c r="G48" s="70" t="s">
        <v>124</v>
      </c>
      <c r="H48" s="58">
        <f>H49</f>
        <v>56727.32</v>
      </c>
      <c r="I48" s="58"/>
      <c r="J48" s="58">
        <f>J49</f>
        <v>0</v>
      </c>
      <c r="K48" s="58" t="s">
        <v>99</v>
      </c>
      <c r="L48" s="58">
        <f t="shared" si="3"/>
        <v>0</v>
      </c>
    </row>
    <row r="49" spans="1:12" ht="25.5" x14ac:dyDescent="0.25">
      <c r="A49" s="168"/>
      <c r="B49" s="169"/>
      <c r="C49" s="170"/>
      <c r="D49" s="171"/>
      <c r="E49" s="171"/>
      <c r="F49" s="171">
        <v>3132</v>
      </c>
      <c r="G49" s="56" t="s">
        <v>125</v>
      </c>
      <c r="H49" s="54">
        <v>56727.32</v>
      </c>
      <c r="I49" s="54"/>
      <c r="J49" s="54">
        <v>0</v>
      </c>
      <c r="K49" s="58" t="s">
        <v>99</v>
      </c>
      <c r="L49" s="54">
        <f t="shared" si="3"/>
        <v>0</v>
      </c>
    </row>
    <row r="50" spans="1:12" x14ac:dyDescent="0.25">
      <c r="A50" s="252"/>
      <c r="B50" s="253"/>
      <c r="C50" s="254"/>
      <c r="D50" s="68">
        <v>32</v>
      </c>
      <c r="E50" s="149"/>
      <c r="F50" s="149"/>
      <c r="G50" s="69" t="s">
        <v>23</v>
      </c>
      <c r="H50" s="58">
        <f>H51+H54</f>
        <v>18871.63</v>
      </c>
      <c r="I50" s="58">
        <v>0</v>
      </c>
      <c r="J50" s="58">
        <f>J51+J54</f>
        <v>0</v>
      </c>
      <c r="K50" s="58"/>
      <c r="L50" s="58">
        <f t="shared" si="3"/>
        <v>0</v>
      </c>
    </row>
    <row r="51" spans="1:12" x14ac:dyDescent="0.25">
      <c r="A51" s="142"/>
      <c r="B51" s="143"/>
      <c r="C51" s="144"/>
      <c r="D51" s="149"/>
      <c r="E51" s="149">
        <v>321</v>
      </c>
      <c r="F51" s="149"/>
      <c r="G51" s="69" t="s">
        <v>126</v>
      </c>
      <c r="H51" s="59">
        <f>H52</f>
        <v>17891.63</v>
      </c>
      <c r="I51" s="59"/>
      <c r="J51" s="59">
        <f>J52</f>
        <v>0</v>
      </c>
      <c r="K51" s="59" t="s">
        <v>99</v>
      </c>
      <c r="L51" s="59">
        <f t="shared" si="3"/>
        <v>0</v>
      </c>
    </row>
    <row r="52" spans="1:12" ht="38.25" x14ac:dyDescent="0.25">
      <c r="A52" s="168"/>
      <c r="B52" s="169"/>
      <c r="C52" s="170"/>
      <c r="D52" s="171"/>
      <c r="E52" s="171"/>
      <c r="F52" s="171">
        <v>3212</v>
      </c>
      <c r="G52" s="72" t="s">
        <v>128</v>
      </c>
      <c r="H52" s="55">
        <v>17891.63</v>
      </c>
      <c r="I52" s="55"/>
      <c r="J52" s="55">
        <v>0</v>
      </c>
      <c r="K52" s="59" t="s">
        <v>99</v>
      </c>
      <c r="L52" s="55">
        <f t="shared" si="3"/>
        <v>0</v>
      </c>
    </row>
    <row r="53" spans="1:12" ht="25.5" x14ac:dyDescent="0.25">
      <c r="A53" s="142"/>
      <c r="B53" s="143"/>
      <c r="C53" s="144"/>
      <c r="D53" s="149"/>
      <c r="E53" s="149">
        <v>329</v>
      </c>
      <c r="F53" s="149"/>
      <c r="G53" s="69" t="s">
        <v>147</v>
      </c>
      <c r="H53" s="59">
        <f>H54</f>
        <v>980</v>
      </c>
      <c r="I53" s="59"/>
      <c r="J53" s="59">
        <f>J54</f>
        <v>0</v>
      </c>
      <c r="K53" s="59" t="s">
        <v>99</v>
      </c>
      <c r="L53" s="59">
        <f t="shared" si="3"/>
        <v>0</v>
      </c>
    </row>
    <row r="54" spans="1:12" x14ac:dyDescent="0.25">
      <c r="A54" s="168"/>
      <c r="B54" s="169"/>
      <c r="C54" s="170"/>
      <c r="D54" s="171"/>
      <c r="E54" s="171"/>
      <c r="F54" s="171">
        <v>3295</v>
      </c>
      <c r="G54" s="172" t="s">
        <v>150</v>
      </c>
      <c r="H54" s="55">
        <v>980</v>
      </c>
      <c r="I54" s="55"/>
      <c r="J54" s="55">
        <v>0</v>
      </c>
      <c r="K54" s="59" t="s">
        <v>99</v>
      </c>
      <c r="L54" s="55">
        <f t="shared" si="3"/>
        <v>0</v>
      </c>
    </row>
    <row r="55" spans="1:12" x14ac:dyDescent="0.25">
      <c r="A55" s="261"/>
      <c r="B55" s="262"/>
      <c r="C55" s="263"/>
      <c r="D55" s="68">
        <v>34</v>
      </c>
      <c r="E55" s="149"/>
      <c r="F55" s="149"/>
      <c r="G55" s="69" t="s">
        <v>34</v>
      </c>
      <c r="H55" s="59">
        <v>0</v>
      </c>
      <c r="I55" s="59">
        <v>0</v>
      </c>
      <c r="J55" s="59">
        <v>0</v>
      </c>
      <c r="K55" s="59" t="s">
        <v>99</v>
      </c>
      <c r="L55" s="59">
        <v>0</v>
      </c>
    </row>
    <row r="56" spans="1:12" ht="25.5" x14ac:dyDescent="0.25">
      <c r="A56" s="249"/>
      <c r="B56" s="250"/>
      <c r="C56" s="251"/>
      <c r="D56" s="83">
        <v>4</v>
      </c>
      <c r="E56" s="145"/>
      <c r="F56" s="145"/>
      <c r="G56" s="83" t="s">
        <v>14</v>
      </c>
      <c r="H56" s="79">
        <f>H57</f>
        <v>0</v>
      </c>
      <c r="I56" s="79">
        <f t="shared" ref="I56:J56" si="4">I57</f>
        <v>0</v>
      </c>
      <c r="J56" s="79">
        <f t="shared" si="4"/>
        <v>0</v>
      </c>
      <c r="K56" s="206" t="s">
        <v>99</v>
      </c>
      <c r="L56" s="79">
        <v>0</v>
      </c>
    </row>
    <row r="57" spans="1:12" ht="25.5" x14ac:dyDescent="0.25">
      <c r="A57" s="252"/>
      <c r="B57" s="253"/>
      <c r="C57" s="254"/>
      <c r="D57" s="68">
        <v>42</v>
      </c>
      <c r="E57" s="149"/>
      <c r="F57" s="149"/>
      <c r="G57" s="69" t="s">
        <v>31</v>
      </c>
      <c r="H57" s="58">
        <v>0</v>
      </c>
      <c r="I57" s="58">
        <v>0</v>
      </c>
      <c r="J57" s="58">
        <v>0</v>
      </c>
      <c r="K57" s="59" t="s">
        <v>99</v>
      </c>
      <c r="L57" s="58">
        <v>0</v>
      </c>
    </row>
    <row r="58" spans="1:12" ht="25.5" x14ac:dyDescent="0.25">
      <c r="A58" s="255" t="s">
        <v>199</v>
      </c>
      <c r="B58" s="256"/>
      <c r="C58" s="257"/>
      <c r="D58" s="201"/>
      <c r="E58" s="201"/>
      <c r="F58" s="201"/>
      <c r="G58" s="202" t="s">
        <v>200</v>
      </c>
      <c r="H58" s="100"/>
      <c r="I58" s="32"/>
      <c r="J58" s="32"/>
      <c r="K58" s="32"/>
      <c r="L58" s="32"/>
    </row>
    <row r="59" spans="1:12" x14ac:dyDescent="0.25">
      <c r="A59" s="205"/>
      <c r="B59" s="85"/>
      <c r="C59" s="86"/>
      <c r="D59" s="188">
        <v>3</v>
      </c>
      <c r="E59" s="51"/>
      <c r="F59" s="51"/>
      <c r="G59" s="188" t="s">
        <v>12</v>
      </c>
      <c r="H59" s="206">
        <v>0</v>
      </c>
      <c r="I59" s="79">
        <f>I60+I69+I74</f>
        <v>1159500</v>
      </c>
      <c r="J59" s="79">
        <f>J60+J69+J74</f>
        <v>633352.54</v>
      </c>
      <c r="K59" s="79">
        <f>(J59/I59)*100</f>
        <v>54.622901250539023</v>
      </c>
      <c r="L59" s="79">
        <v>0</v>
      </c>
    </row>
    <row r="60" spans="1:12" x14ac:dyDescent="0.25">
      <c r="A60" s="179"/>
      <c r="B60" s="180"/>
      <c r="C60" s="181"/>
      <c r="D60" s="185">
        <v>31</v>
      </c>
      <c r="E60" s="185"/>
      <c r="F60" s="185"/>
      <c r="G60" s="69" t="s">
        <v>13</v>
      </c>
      <c r="H60" s="59">
        <v>0</v>
      </c>
      <c r="I60" s="58">
        <v>1115000</v>
      </c>
      <c r="J60" s="58">
        <f>J61+J65+J67</f>
        <v>610891.75</v>
      </c>
      <c r="K60" s="58">
        <f>(J60/I60)*100</f>
        <v>54.78849775784753</v>
      </c>
      <c r="L60" s="58">
        <v>0</v>
      </c>
    </row>
    <row r="61" spans="1:12" x14ac:dyDescent="0.25">
      <c r="A61" s="179"/>
      <c r="B61" s="180"/>
      <c r="C61" s="181"/>
      <c r="D61" s="185"/>
      <c r="E61" s="185">
        <v>311</v>
      </c>
      <c r="F61" s="185"/>
      <c r="G61" s="69" t="s">
        <v>119</v>
      </c>
      <c r="H61" s="59">
        <v>0</v>
      </c>
      <c r="I61" s="58"/>
      <c r="J61" s="58">
        <f>J62+J63+J64</f>
        <v>521467.31</v>
      </c>
      <c r="K61" s="58" t="s">
        <v>99</v>
      </c>
      <c r="L61" s="58">
        <v>0</v>
      </c>
    </row>
    <row r="62" spans="1:12" x14ac:dyDescent="0.25">
      <c r="A62" s="179"/>
      <c r="B62" s="180"/>
      <c r="C62" s="181"/>
      <c r="D62" s="185"/>
      <c r="E62" s="185"/>
      <c r="F62" s="171">
        <v>3111</v>
      </c>
      <c r="G62" s="56" t="s">
        <v>120</v>
      </c>
      <c r="H62" s="55">
        <v>0</v>
      </c>
      <c r="I62" s="58"/>
      <c r="J62" s="54">
        <v>470418.53</v>
      </c>
      <c r="K62" s="58" t="s">
        <v>99</v>
      </c>
      <c r="L62" s="54">
        <v>0</v>
      </c>
    </row>
    <row r="63" spans="1:12" x14ac:dyDescent="0.25">
      <c r="A63" s="179"/>
      <c r="B63" s="180"/>
      <c r="C63" s="181"/>
      <c r="D63" s="185"/>
      <c r="E63" s="185"/>
      <c r="F63" s="171">
        <v>3113</v>
      </c>
      <c r="G63" s="56" t="s">
        <v>121</v>
      </c>
      <c r="H63" s="55">
        <v>0</v>
      </c>
      <c r="I63" s="58"/>
      <c r="J63" s="54">
        <v>36673.24</v>
      </c>
      <c r="K63" s="58" t="s">
        <v>99</v>
      </c>
      <c r="L63" s="54">
        <v>0</v>
      </c>
    </row>
    <row r="64" spans="1:12" x14ac:dyDescent="0.25">
      <c r="A64" s="179"/>
      <c r="B64" s="180"/>
      <c r="C64" s="181"/>
      <c r="D64" s="185"/>
      <c r="E64" s="185"/>
      <c r="F64" s="171">
        <v>3114</v>
      </c>
      <c r="G64" s="56" t="s">
        <v>122</v>
      </c>
      <c r="H64" s="55">
        <v>0</v>
      </c>
      <c r="I64" s="58"/>
      <c r="J64" s="54">
        <v>14375.54</v>
      </c>
      <c r="K64" s="58" t="s">
        <v>99</v>
      </c>
      <c r="L64" s="54">
        <v>0</v>
      </c>
    </row>
    <row r="65" spans="1:12" x14ac:dyDescent="0.25">
      <c r="A65" s="179"/>
      <c r="B65" s="180"/>
      <c r="C65" s="181"/>
      <c r="D65" s="185"/>
      <c r="E65" s="185">
        <v>312</v>
      </c>
      <c r="F65" s="171"/>
      <c r="G65" s="204" t="s">
        <v>123</v>
      </c>
      <c r="H65" s="59">
        <v>0</v>
      </c>
      <c r="I65" s="58"/>
      <c r="J65" s="58">
        <f>J66</f>
        <v>16504.5</v>
      </c>
      <c r="K65" s="58" t="s">
        <v>99</v>
      </c>
      <c r="L65" s="58">
        <v>0</v>
      </c>
    </row>
    <row r="66" spans="1:12" x14ac:dyDescent="0.25">
      <c r="A66" s="179"/>
      <c r="B66" s="180"/>
      <c r="C66" s="181"/>
      <c r="D66" s="185"/>
      <c r="E66" s="185"/>
      <c r="F66" s="171">
        <v>3121</v>
      </c>
      <c r="G66" s="203" t="s">
        <v>123</v>
      </c>
      <c r="H66" s="55">
        <v>0</v>
      </c>
      <c r="I66" s="58"/>
      <c r="J66" s="54">
        <v>16504.5</v>
      </c>
      <c r="K66" s="58" t="s">
        <v>99</v>
      </c>
      <c r="L66" s="54">
        <v>0</v>
      </c>
    </row>
    <row r="67" spans="1:12" x14ac:dyDescent="0.25">
      <c r="A67" s="179"/>
      <c r="B67" s="180"/>
      <c r="C67" s="181"/>
      <c r="D67" s="185"/>
      <c r="E67" s="185">
        <v>313</v>
      </c>
      <c r="F67" s="171"/>
      <c r="G67" s="70" t="s">
        <v>124</v>
      </c>
      <c r="H67" s="59">
        <v>0</v>
      </c>
      <c r="I67" s="58"/>
      <c r="J67" s="58">
        <f>J68</f>
        <v>72919.94</v>
      </c>
      <c r="K67" s="58" t="s">
        <v>99</v>
      </c>
      <c r="L67" s="58">
        <v>0</v>
      </c>
    </row>
    <row r="68" spans="1:12" ht="25.5" x14ac:dyDescent="0.25">
      <c r="A68" s="179"/>
      <c r="B68" s="180"/>
      <c r="C68" s="181"/>
      <c r="D68" s="185"/>
      <c r="E68" s="185"/>
      <c r="F68" s="171">
        <v>3132</v>
      </c>
      <c r="G68" s="56" t="s">
        <v>125</v>
      </c>
      <c r="H68" s="55">
        <v>0</v>
      </c>
      <c r="I68" s="58"/>
      <c r="J68" s="54">
        <v>72919.94</v>
      </c>
      <c r="K68" s="58" t="s">
        <v>99</v>
      </c>
      <c r="L68" s="54">
        <v>0</v>
      </c>
    </row>
    <row r="69" spans="1:12" x14ac:dyDescent="0.25">
      <c r="A69" s="179"/>
      <c r="B69" s="180"/>
      <c r="C69" s="181"/>
      <c r="D69" s="185">
        <v>32</v>
      </c>
      <c r="E69" s="185"/>
      <c r="F69" s="185"/>
      <c r="G69" s="69" t="s">
        <v>23</v>
      </c>
      <c r="H69" s="59">
        <v>0</v>
      </c>
      <c r="I69" s="58">
        <v>44500</v>
      </c>
      <c r="J69" s="58">
        <f>J70+J72</f>
        <v>22460.79</v>
      </c>
      <c r="K69" s="58">
        <f>(J69/I69)*100</f>
        <v>50.473685393258428</v>
      </c>
      <c r="L69" s="58">
        <v>0</v>
      </c>
    </row>
    <row r="70" spans="1:12" x14ac:dyDescent="0.25">
      <c r="A70" s="179"/>
      <c r="B70" s="180"/>
      <c r="C70" s="181"/>
      <c r="D70" s="185"/>
      <c r="E70" s="185">
        <v>321</v>
      </c>
      <c r="F70" s="185"/>
      <c r="G70" s="69" t="s">
        <v>126</v>
      </c>
      <c r="H70" s="59">
        <v>0</v>
      </c>
      <c r="I70" s="58"/>
      <c r="J70" s="58">
        <f>J71</f>
        <v>21128.79</v>
      </c>
      <c r="K70" s="58" t="s">
        <v>99</v>
      </c>
      <c r="L70" s="58">
        <v>0</v>
      </c>
    </row>
    <row r="71" spans="1:12" ht="38.25" x14ac:dyDescent="0.25">
      <c r="A71" s="179"/>
      <c r="B71" s="180"/>
      <c r="C71" s="181"/>
      <c r="D71" s="185"/>
      <c r="E71" s="185"/>
      <c r="F71" s="171">
        <v>3212</v>
      </c>
      <c r="G71" s="72" t="s">
        <v>128</v>
      </c>
      <c r="H71" s="55">
        <v>0</v>
      </c>
      <c r="I71" s="58"/>
      <c r="J71" s="54">
        <v>21128.79</v>
      </c>
      <c r="K71" s="58" t="s">
        <v>99</v>
      </c>
      <c r="L71" s="54">
        <v>0</v>
      </c>
    </row>
    <row r="72" spans="1:12" ht="25.5" x14ac:dyDescent="0.25">
      <c r="A72" s="179"/>
      <c r="B72" s="180"/>
      <c r="C72" s="181"/>
      <c r="D72" s="185"/>
      <c r="E72" s="185">
        <v>329</v>
      </c>
      <c r="F72" s="185"/>
      <c r="G72" s="69" t="s">
        <v>147</v>
      </c>
      <c r="H72" s="59">
        <v>0</v>
      </c>
      <c r="I72" s="58"/>
      <c r="J72" s="58">
        <f>J73</f>
        <v>1332</v>
      </c>
      <c r="K72" s="58" t="s">
        <v>99</v>
      </c>
      <c r="L72" s="58">
        <v>0</v>
      </c>
    </row>
    <row r="73" spans="1:12" x14ac:dyDescent="0.25">
      <c r="A73" s="179"/>
      <c r="B73" s="180"/>
      <c r="C73" s="181"/>
      <c r="D73" s="185"/>
      <c r="E73" s="185"/>
      <c r="F73" s="171">
        <v>3295</v>
      </c>
      <c r="G73" s="172" t="s">
        <v>150</v>
      </c>
      <c r="H73" s="55">
        <v>0</v>
      </c>
      <c r="I73" s="58"/>
      <c r="J73" s="54">
        <v>1332</v>
      </c>
      <c r="K73" s="58" t="s">
        <v>99</v>
      </c>
      <c r="L73" s="54">
        <v>0</v>
      </c>
    </row>
    <row r="74" spans="1:12" x14ac:dyDescent="0.25">
      <c r="A74" s="179"/>
      <c r="B74" s="180"/>
      <c r="C74" s="181"/>
      <c r="D74" s="185">
        <v>34</v>
      </c>
      <c r="E74" s="185"/>
      <c r="F74" s="185"/>
      <c r="G74" s="69" t="s">
        <v>34</v>
      </c>
      <c r="H74" s="59">
        <v>0</v>
      </c>
      <c r="I74" s="58">
        <v>0</v>
      </c>
      <c r="J74" s="58">
        <v>0</v>
      </c>
      <c r="K74" s="58">
        <v>0</v>
      </c>
      <c r="L74" s="58">
        <v>0</v>
      </c>
    </row>
    <row r="75" spans="1:12" ht="25.5" x14ac:dyDescent="0.25">
      <c r="A75" s="249"/>
      <c r="B75" s="250"/>
      <c r="C75" s="251"/>
      <c r="D75" s="188">
        <v>4</v>
      </c>
      <c r="E75" s="188"/>
      <c r="F75" s="188"/>
      <c r="G75" s="188" t="s">
        <v>14</v>
      </c>
      <c r="H75" s="79">
        <f>H76</f>
        <v>0</v>
      </c>
      <c r="I75" s="79">
        <f t="shared" ref="I75:J75" si="5">I76</f>
        <v>0</v>
      </c>
      <c r="J75" s="79">
        <f t="shared" si="5"/>
        <v>0</v>
      </c>
      <c r="K75" s="79">
        <v>0</v>
      </c>
      <c r="L75" s="79">
        <v>0</v>
      </c>
    </row>
    <row r="76" spans="1:12" ht="25.5" x14ac:dyDescent="0.25">
      <c r="A76" s="252"/>
      <c r="B76" s="253"/>
      <c r="C76" s="254"/>
      <c r="D76" s="185">
        <v>42</v>
      </c>
      <c r="E76" s="185"/>
      <c r="F76" s="185"/>
      <c r="G76" s="69" t="s">
        <v>31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</row>
    <row r="77" spans="1:12" s="4" customFormat="1" ht="20.100000000000001" customHeight="1" x14ac:dyDescent="0.25">
      <c r="A77" s="264" t="s">
        <v>42</v>
      </c>
      <c r="B77" s="265"/>
      <c r="C77" s="266"/>
      <c r="D77" s="88">
        <v>1035</v>
      </c>
      <c r="E77" s="88"/>
      <c r="F77" s="88"/>
      <c r="G77" s="89"/>
      <c r="H77" s="110"/>
      <c r="I77" s="93"/>
      <c r="J77" s="93"/>
      <c r="K77" s="93"/>
      <c r="L77" s="93"/>
    </row>
    <row r="78" spans="1:12" s="4" customFormat="1" ht="20.100000000000001" customHeight="1" x14ac:dyDescent="0.25">
      <c r="A78" s="264" t="s">
        <v>43</v>
      </c>
      <c r="B78" s="265"/>
      <c r="C78" s="266"/>
      <c r="D78" s="88" t="s">
        <v>97</v>
      </c>
      <c r="E78" s="88"/>
      <c r="F78" s="88"/>
      <c r="G78" s="89" t="s">
        <v>44</v>
      </c>
      <c r="H78" s="110"/>
      <c r="I78" s="93"/>
      <c r="J78" s="93"/>
      <c r="K78" s="93"/>
      <c r="L78" s="93"/>
    </row>
    <row r="79" spans="1:12" ht="15" customHeight="1" x14ac:dyDescent="0.25">
      <c r="A79" s="255" t="s">
        <v>88</v>
      </c>
      <c r="B79" s="256"/>
      <c r="C79" s="257"/>
      <c r="D79" s="111"/>
      <c r="E79" s="146"/>
      <c r="F79" s="146"/>
      <c r="G79" s="111" t="s">
        <v>10</v>
      </c>
      <c r="H79" s="112"/>
      <c r="I79" s="114"/>
      <c r="J79" s="114"/>
      <c r="K79" s="114"/>
      <c r="L79" s="115"/>
    </row>
    <row r="80" spans="1:12" x14ac:dyDescent="0.25">
      <c r="A80" s="84"/>
      <c r="B80" s="85"/>
      <c r="C80" s="86"/>
      <c r="D80" s="83">
        <v>3</v>
      </c>
      <c r="E80" s="145"/>
      <c r="F80" s="145"/>
      <c r="G80" s="83" t="s">
        <v>12</v>
      </c>
      <c r="H80" s="79">
        <f>H81+H86</f>
        <v>1126</v>
      </c>
      <c r="I80" s="79">
        <f>I81+I86</f>
        <v>1992</v>
      </c>
      <c r="J80" s="79">
        <f>J81+J86</f>
        <v>996</v>
      </c>
      <c r="K80" s="79">
        <f t="shared" ref="K80:K81" si="6">(J80/I80)*100</f>
        <v>50</v>
      </c>
      <c r="L80" s="79">
        <f t="shared" ref="L80:L85" si="7">(J80/H80)*100</f>
        <v>88.454706927175835</v>
      </c>
    </row>
    <row r="81" spans="1:12" x14ac:dyDescent="0.25">
      <c r="A81" s="252"/>
      <c r="B81" s="253"/>
      <c r="C81" s="254"/>
      <c r="D81" s="68">
        <v>32</v>
      </c>
      <c r="E81" s="149"/>
      <c r="F81" s="149"/>
      <c r="G81" s="69" t="s">
        <v>23</v>
      </c>
      <c r="H81" s="58">
        <f>H82+H84</f>
        <v>1126</v>
      </c>
      <c r="I81" s="58">
        <v>1992</v>
      </c>
      <c r="J81" s="58">
        <f>J82+J84</f>
        <v>996</v>
      </c>
      <c r="K81" s="58">
        <f t="shared" si="6"/>
        <v>50</v>
      </c>
      <c r="L81" s="58">
        <f t="shared" si="7"/>
        <v>88.454706927175835</v>
      </c>
    </row>
    <row r="82" spans="1:12" x14ac:dyDescent="0.25">
      <c r="A82" s="142"/>
      <c r="B82" s="143"/>
      <c r="C82" s="144"/>
      <c r="D82" s="149"/>
      <c r="E82" s="149">
        <v>322</v>
      </c>
      <c r="F82" s="149"/>
      <c r="G82" s="69" t="s">
        <v>131</v>
      </c>
      <c r="H82" s="58">
        <f>H83</f>
        <v>130</v>
      </c>
      <c r="I82" s="58"/>
      <c r="J82" s="58">
        <f>J83</f>
        <v>0</v>
      </c>
      <c r="K82" s="58" t="s">
        <v>99</v>
      </c>
      <c r="L82" s="58">
        <f t="shared" si="7"/>
        <v>0</v>
      </c>
    </row>
    <row r="83" spans="1:12" ht="25.5" x14ac:dyDescent="0.25">
      <c r="A83" s="168"/>
      <c r="B83" s="169"/>
      <c r="C83" s="170"/>
      <c r="D83" s="171"/>
      <c r="E83" s="171"/>
      <c r="F83" s="171">
        <v>3221</v>
      </c>
      <c r="G83" s="72" t="s">
        <v>167</v>
      </c>
      <c r="H83" s="54">
        <v>130</v>
      </c>
      <c r="I83" s="54"/>
      <c r="J83" s="54">
        <v>0</v>
      </c>
      <c r="K83" s="58" t="s">
        <v>99</v>
      </c>
      <c r="L83" s="54">
        <f t="shared" si="7"/>
        <v>0</v>
      </c>
    </row>
    <row r="84" spans="1:12" x14ac:dyDescent="0.25">
      <c r="A84" s="142"/>
      <c r="B84" s="143"/>
      <c r="C84" s="144"/>
      <c r="D84" s="149"/>
      <c r="E84" s="149">
        <v>323</v>
      </c>
      <c r="F84" s="149"/>
      <c r="G84" s="69" t="s">
        <v>136</v>
      </c>
      <c r="H84" s="58">
        <f>SUM(H85:H85)</f>
        <v>996</v>
      </c>
      <c r="I84" s="58"/>
      <c r="J84" s="58">
        <f>J85</f>
        <v>996</v>
      </c>
      <c r="K84" s="58" t="s">
        <v>99</v>
      </c>
      <c r="L84" s="58">
        <f t="shared" si="7"/>
        <v>100</v>
      </c>
    </row>
    <row r="85" spans="1:12" x14ac:dyDescent="0.25">
      <c r="A85" s="168"/>
      <c r="B85" s="169"/>
      <c r="C85" s="170"/>
      <c r="D85" s="171"/>
      <c r="E85" s="171"/>
      <c r="F85" s="171">
        <v>3238</v>
      </c>
      <c r="G85" s="172" t="s">
        <v>143</v>
      </c>
      <c r="H85" s="54">
        <v>996</v>
      </c>
      <c r="I85" s="54"/>
      <c r="J85" s="54">
        <v>996</v>
      </c>
      <c r="K85" s="58" t="s">
        <v>99</v>
      </c>
      <c r="L85" s="54">
        <f t="shared" si="7"/>
        <v>100</v>
      </c>
    </row>
    <row r="86" spans="1:12" x14ac:dyDescent="0.25">
      <c r="A86" s="252"/>
      <c r="B86" s="253"/>
      <c r="C86" s="254"/>
      <c r="D86" s="60">
        <v>34</v>
      </c>
      <c r="E86" s="60"/>
      <c r="F86" s="60"/>
      <c r="G86" s="61" t="s">
        <v>34</v>
      </c>
      <c r="H86" s="62">
        <v>0</v>
      </c>
      <c r="I86" s="62">
        <v>0</v>
      </c>
      <c r="J86" s="62">
        <v>0</v>
      </c>
      <c r="K86" s="136">
        <v>0</v>
      </c>
      <c r="L86" s="136">
        <v>0</v>
      </c>
    </row>
    <row r="87" spans="1:12" x14ac:dyDescent="0.25">
      <c r="A87" s="255" t="s">
        <v>91</v>
      </c>
      <c r="B87" s="256"/>
      <c r="C87" s="257"/>
      <c r="D87" s="111"/>
      <c r="E87" s="146"/>
      <c r="F87" s="146"/>
      <c r="G87" s="111" t="s">
        <v>26</v>
      </c>
      <c r="H87" s="112"/>
      <c r="I87" s="114"/>
      <c r="J87" s="114"/>
      <c r="K87" s="114"/>
      <c r="L87" s="115"/>
    </row>
    <row r="88" spans="1:12" x14ac:dyDescent="0.25">
      <c r="A88" s="84"/>
      <c r="B88" s="82"/>
      <c r="C88" s="83"/>
      <c r="D88" s="83">
        <v>3</v>
      </c>
      <c r="E88" s="145"/>
      <c r="F88" s="145"/>
      <c r="G88" s="83" t="s">
        <v>12</v>
      </c>
      <c r="H88" s="79">
        <f>H89</f>
        <v>26.04</v>
      </c>
      <c r="I88" s="79">
        <f>I89</f>
        <v>60</v>
      </c>
      <c r="J88" s="79">
        <f>J89</f>
        <v>13.55</v>
      </c>
      <c r="K88" s="79">
        <f t="shared" ref="K88:K89" si="8">(J88/I88)*100</f>
        <v>22.583333333333336</v>
      </c>
      <c r="L88" s="79">
        <f t="shared" ref="L88:L91" si="9">(J88/H88)*100</f>
        <v>52.035330261136714</v>
      </c>
    </row>
    <row r="89" spans="1:12" x14ac:dyDescent="0.25">
      <c r="A89" s="261"/>
      <c r="B89" s="262"/>
      <c r="C89" s="263"/>
      <c r="D89" s="68">
        <v>34</v>
      </c>
      <c r="E89" s="149"/>
      <c r="F89" s="149"/>
      <c r="G89" s="69" t="s">
        <v>34</v>
      </c>
      <c r="H89" s="59">
        <f>H90</f>
        <v>26.04</v>
      </c>
      <c r="I89" s="58">
        <v>60</v>
      </c>
      <c r="J89" s="58">
        <f>J90</f>
        <v>13.55</v>
      </c>
      <c r="K89" s="58">
        <f t="shared" si="8"/>
        <v>22.583333333333336</v>
      </c>
      <c r="L89" s="58">
        <f t="shared" si="9"/>
        <v>52.035330261136714</v>
      </c>
    </row>
    <row r="90" spans="1:12" x14ac:dyDescent="0.25">
      <c r="A90" s="173"/>
      <c r="B90" s="174"/>
      <c r="C90" s="171"/>
      <c r="D90" s="171"/>
      <c r="E90" s="171">
        <v>343</v>
      </c>
      <c r="F90" s="171"/>
      <c r="G90" s="172" t="s">
        <v>151</v>
      </c>
      <c r="H90" s="55">
        <f>H91</f>
        <v>26.04</v>
      </c>
      <c r="I90" s="54"/>
      <c r="J90" s="54">
        <f>J91</f>
        <v>13.55</v>
      </c>
      <c r="K90" s="54" t="s">
        <v>99</v>
      </c>
      <c r="L90" s="54">
        <f t="shared" si="9"/>
        <v>52.035330261136714</v>
      </c>
    </row>
    <row r="91" spans="1:12" ht="25.5" x14ac:dyDescent="0.25">
      <c r="A91" s="173"/>
      <c r="B91" s="174"/>
      <c r="C91" s="171"/>
      <c r="D91" s="171"/>
      <c r="E91" s="171"/>
      <c r="F91" s="171">
        <v>3431</v>
      </c>
      <c r="G91" s="172" t="s">
        <v>152</v>
      </c>
      <c r="H91" s="55">
        <v>26.04</v>
      </c>
      <c r="I91" s="54"/>
      <c r="J91" s="54">
        <v>13.55</v>
      </c>
      <c r="K91" s="54" t="s">
        <v>99</v>
      </c>
      <c r="L91" s="54">
        <f t="shared" si="9"/>
        <v>52.035330261136714</v>
      </c>
    </row>
    <row r="92" spans="1:12" x14ac:dyDescent="0.25">
      <c r="A92" s="255" t="s">
        <v>92</v>
      </c>
      <c r="B92" s="256"/>
      <c r="C92" s="257"/>
      <c r="D92" s="111"/>
      <c r="E92" s="146"/>
      <c r="F92" s="146"/>
      <c r="G92" s="111" t="s">
        <v>33</v>
      </c>
      <c r="H92" s="112"/>
      <c r="I92" s="114"/>
      <c r="J92" s="114"/>
      <c r="K92" s="114"/>
      <c r="L92" s="115"/>
    </row>
    <row r="93" spans="1:12" x14ac:dyDescent="0.25">
      <c r="A93" s="84"/>
      <c r="B93" s="82"/>
      <c r="C93" s="83"/>
      <c r="D93" s="83">
        <v>3</v>
      </c>
      <c r="E93" s="145"/>
      <c r="F93" s="145"/>
      <c r="G93" s="83" t="s">
        <v>12</v>
      </c>
      <c r="H93" s="79">
        <f>H95+H120</f>
        <v>37157.479999999996</v>
      </c>
      <c r="I93" s="79">
        <f>SUM(I94:I120)</f>
        <v>0</v>
      </c>
      <c r="J93" s="79">
        <f>J95+J120</f>
        <v>0</v>
      </c>
      <c r="K93" s="79" t="s">
        <v>99</v>
      </c>
      <c r="L93" s="79">
        <f t="shared" ref="L93:L131" si="10">(J93/H93)*100</f>
        <v>0</v>
      </c>
    </row>
    <row r="94" spans="1:12" x14ac:dyDescent="0.25">
      <c r="A94" s="252"/>
      <c r="B94" s="253"/>
      <c r="C94" s="254"/>
      <c r="D94" s="68">
        <v>31</v>
      </c>
      <c r="E94" s="149"/>
      <c r="F94" s="149"/>
      <c r="G94" s="69" t="s">
        <v>13</v>
      </c>
      <c r="H94" s="58">
        <v>0</v>
      </c>
      <c r="I94" s="58">
        <v>0</v>
      </c>
      <c r="J94" s="58">
        <v>0</v>
      </c>
      <c r="K94" s="58" t="s">
        <v>99</v>
      </c>
      <c r="L94" s="58">
        <v>0</v>
      </c>
    </row>
    <row r="95" spans="1:12" x14ac:dyDescent="0.25">
      <c r="A95" s="252"/>
      <c r="B95" s="253"/>
      <c r="C95" s="254"/>
      <c r="D95" s="68">
        <v>32</v>
      </c>
      <c r="E95" s="149"/>
      <c r="F95" s="149"/>
      <c r="G95" s="69" t="s">
        <v>23</v>
      </c>
      <c r="H95" s="58">
        <f>H96+H100+H104+H113+H115</f>
        <v>37037.479999999996</v>
      </c>
      <c r="I95" s="58">
        <v>0</v>
      </c>
      <c r="J95" s="58">
        <f>J96+J100+J104+J113+J115</f>
        <v>0</v>
      </c>
      <c r="K95" s="58" t="s">
        <v>99</v>
      </c>
      <c r="L95" s="58">
        <f t="shared" si="10"/>
        <v>0</v>
      </c>
    </row>
    <row r="96" spans="1:12" x14ac:dyDescent="0.25">
      <c r="A96" s="142"/>
      <c r="B96" s="143"/>
      <c r="C96" s="144"/>
      <c r="D96" s="149"/>
      <c r="E96" s="149">
        <v>321</v>
      </c>
      <c r="F96" s="149"/>
      <c r="G96" s="69" t="s">
        <v>126</v>
      </c>
      <c r="H96" s="58">
        <f>SUM(H97:H99)</f>
        <v>4668.74</v>
      </c>
      <c r="I96" s="58"/>
      <c r="J96" s="58">
        <f>SUM(J97:J99)</f>
        <v>0</v>
      </c>
      <c r="K96" s="58" t="s">
        <v>99</v>
      </c>
      <c r="L96" s="58">
        <f t="shared" si="10"/>
        <v>0</v>
      </c>
    </row>
    <row r="97" spans="1:12" x14ac:dyDescent="0.25">
      <c r="A97" s="168"/>
      <c r="B97" s="169"/>
      <c r="C97" s="170"/>
      <c r="D97" s="171"/>
      <c r="E97" s="171"/>
      <c r="F97" s="171">
        <v>3211</v>
      </c>
      <c r="G97" s="172" t="s">
        <v>127</v>
      </c>
      <c r="H97" s="54">
        <v>4658.74</v>
      </c>
      <c r="I97" s="54"/>
      <c r="J97" s="54">
        <v>0</v>
      </c>
      <c r="K97" s="58" t="s">
        <v>99</v>
      </c>
      <c r="L97" s="54">
        <f t="shared" si="10"/>
        <v>0</v>
      </c>
    </row>
    <row r="98" spans="1:12" x14ac:dyDescent="0.25">
      <c r="A98" s="168"/>
      <c r="B98" s="169"/>
      <c r="C98" s="170"/>
      <c r="D98" s="171"/>
      <c r="E98" s="171"/>
      <c r="F98" s="171">
        <v>3213</v>
      </c>
      <c r="G98" s="172" t="s">
        <v>166</v>
      </c>
      <c r="H98" s="54"/>
      <c r="I98" s="54"/>
      <c r="J98" s="54">
        <v>0</v>
      </c>
      <c r="K98" s="54" t="s">
        <v>99</v>
      </c>
      <c r="L98" s="54">
        <v>0</v>
      </c>
    </row>
    <row r="99" spans="1:12" ht="25.5" x14ac:dyDescent="0.25">
      <c r="A99" s="168"/>
      <c r="B99" s="169"/>
      <c r="C99" s="170"/>
      <c r="D99" s="171"/>
      <c r="E99" s="171"/>
      <c r="F99" s="171">
        <v>3214</v>
      </c>
      <c r="G99" s="172" t="s">
        <v>130</v>
      </c>
      <c r="H99" s="54">
        <v>10</v>
      </c>
      <c r="I99" s="54"/>
      <c r="J99" s="54">
        <v>0</v>
      </c>
      <c r="K99" s="54" t="s">
        <v>99</v>
      </c>
      <c r="L99" s="54">
        <f t="shared" si="10"/>
        <v>0</v>
      </c>
    </row>
    <row r="100" spans="1:12" x14ac:dyDescent="0.25">
      <c r="A100" s="142"/>
      <c r="B100" s="143"/>
      <c r="C100" s="144"/>
      <c r="D100" s="149"/>
      <c r="E100" s="149">
        <v>322</v>
      </c>
      <c r="F100" s="149"/>
      <c r="G100" s="69" t="s">
        <v>131</v>
      </c>
      <c r="H100" s="58">
        <f>SUM(H101:H103)</f>
        <v>398.44</v>
      </c>
      <c r="I100" s="58"/>
      <c r="J100" s="58">
        <f>SUM(J101:J103)</f>
        <v>0</v>
      </c>
      <c r="K100" s="58" t="s">
        <v>99</v>
      </c>
      <c r="L100" s="58">
        <f t="shared" si="10"/>
        <v>0</v>
      </c>
    </row>
    <row r="101" spans="1:12" ht="25.5" x14ac:dyDescent="0.25">
      <c r="A101" s="168"/>
      <c r="B101" s="169"/>
      <c r="C101" s="170"/>
      <c r="D101" s="171"/>
      <c r="E101" s="171"/>
      <c r="F101" s="171">
        <v>3221</v>
      </c>
      <c r="G101" s="72" t="s">
        <v>167</v>
      </c>
      <c r="H101" s="54">
        <v>139.32</v>
      </c>
      <c r="I101" s="54"/>
      <c r="J101" s="54">
        <v>0</v>
      </c>
      <c r="K101" s="54" t="s">
        <v>99</v>
      </c>
      <c r="L101" s="54">
        <f t="shared" si="10"/>
        <v>0</v>
      </c>
    </row>
    <row r="102" spans="1:12" x14ac:dyDescent="0.25">
      <c r="A102" s="168"/>
      <c r="B102" s="169"/>
      <c r="C102" s="170"/>
      <c r="D102" s="171"/>
      <c r="E102" s="171"/>
      <c r="F102" s="171">
        <v>3223</v>
      </c>
      <c r="G102" s="52" t="s">
        <v>133</v>
      </c>
      <c r="H102" s="54">
        <v>250</v>
      </c>
      <c r="I102" s="54"/>
      <c r="J102" s="54">
        <v>0</v>
      </c>
      <c r="K102" s="54" t="s">
        <v>99</v>
      </c>
      <c r="L102" s="54">
        <f t="shared" si="10"/>
        <v>0</v>
      </c>
    </row>
    <row r="103" spans="1:12" ht="25.5" x14ac:dyDescent="0.25">
      <c r="A103" s="168"/>
      <c r="B103" s="169"/>
      <c r="C103" s="170"/>
      <c r="D103" s="171"/>
      <c r="E103" s="171"/>
      <c r="F103" s="171">
        <v>3224</v>
      </c>
      <c r="G103" s="72" t="s">
        <v>168</v>
      </c>
      <c r="H103" s="54">
        <v>9.1199999999999992</v>
      </c>
      <c r="I103" s="54"/>
      <c r="J103" s="54">
        <v>0</v>
      </c>
      <c r="K103" s="54" t="s">
        <v>99</v>
      </c>
      <c r="L103" s="54">
        <f t="shared" si="10"/>
        <v>0</v>
      </c>
    </row>
    <row r="104" spans="1:12" x14ac:dyDescent="0.25">
      <c r="A104" s="142"/>
      <c r="B104" s="143"/>
      <c r="C104" s="144"/>
      <c r="D104" s="149"/>
      <c r="E104" s="149">
        <v>323</v>
      </c>
      <c r="F104" s="149"/>
      <c r="G104" s="69" t="s">
        <v>136</v>
      </c>
      <c r="H104" s="58">
        <f>SUM(H105:H112)</f>
        <v>28142.81</v>
      </c>
      <c r="I104" s="58"/>
      <c r="J104" s="58">
        <f>SUM(J105:J112)</f>
        <v>0</v>
      </c>
      <c r="K104" s="54" t="s">
        <v>99</v>
      </c>
      <c r="L104" s="58">
        <f t="shared" si="10"/>
        <v>0</v>
      </c>
    </row>
    <row r="105" spans="1:12" x14ac:dyDescent="0.25">
      <c r="A105" s="168"/>
      <c r="B105" s="169"/>
      <c r="C105" s="170"/>
      <c r="D105" s="171"/>
      <c r="E105" s="171"/>
      <c r="F105" s="171">
        <v>3231</v>
      </c>
      <c r="G105" s="52" t="s">
        <v>137</v>
      </c>
      <c r="H105" s="54">
        <v>188.47</v>
      </c>
      <c r="I105" s="54"/>
      <c r="J105" s="54">
        <v>0</v>
      </c>
      <c r="K105" s="54" t="s">
        <v>99</v>
      </c>
      <c r="L105" s="54">
        <f t="shared" si="10"/>
        <v>0</v>
      </c>
    </row>
    <row r="106" spans="1:12" ht="25.5" x14ac:dyDescent="0.25">
      <c r="A106" s="168"/>
      <c r="B106" s="169"/>
      <c r="C106" s="170"/>
      <c r="D106" s="171"/>
      <c r="E106" s="171"/>
      <c r="F106" s="171">
        <v>3232</v>
      </c>
      <c r="G106" s="72" t="s">
        <v>169</v>
      </c>
      <c r="H106" s="54">
        <v>990</v>
      </c>
      <c r="I106" s="54"/>
      <c r="J106" s="54">
        <v>0</v>
      </c>
      <c r="K106" s="54" t="s">
        <v>99</v>
      </c>
      <c r="L106" s="54">
        <f t="shared" si="10"/>
        <v>0</v>
      </c>
    </row>
    <row r="107" spans="1:12" x14ac:dyDescent="0.25">
      <c r="A107" s="168"/>
      <c r="B107" s="169"/>
      <c r="C107" s="170"/>
      <c r="D107" s="171"/>
      <c r="E107" s="171"/>
      <c r="F107" s="171">
        <v>3233</v>
      </c>
      <c r="G107" s="52" t="s">
        <v>139</v>
      </c>
      <c r="H107" s="54">
        <v>1676.92</v>
      </c>
      <c r="I107" s="54"/>
      <c r="J107" s="54">
        <v>0</v>
      </c>
      <c r="K107" s="54" t="s">
        <v>99</v>
      </c>
      <c r="L107" s="54">
        <f t="shared" si="10"/>
        <v>0</v>
      </c>
    </row>
    <row r="108" spans="1:12" x14ac:dyDescent="0.25">
      <c r="A108" s="168"/>
      <c r="B108" s="169"/>
      <c r="C108" s="170"/>
      <c r="D108" s="171"/>
      <c r="E108" s="171"/>
      <c r="F108" s="171">
        <v>3234</v>
      </c>
      <c r="G108" s="52" t="s">
        <v>140</v>
      </c>
      <c r="H108" s="54">
        <v>0</v>
      </c>
      <c r="I108" s="54"/>
      <c r="J108" s="54">
        <v>0</v>
      </c>
      <c r="K108" s="54" t="s">
        <v>99</v>
      </c>
      <c r="L108" s="54">
        <v>0</v>
      </c>
    </row>
    <row r="109" spans="1:12" x14ac:dyDescent="0.25">
      <c r="A109" s="168"/>
      <c r="B109" s="169"/>
      <c r="C109" s="170"/>
      <c r="D109" s="171"/>
      <c r="E109" s="171"/>
      <c r="F109" s="171">
        <v>3235</v>
      </c>
      <c r="G109" s="52" t="s">
        <v>141</v>
      </c>
      <c r="H109" s="54">
        <v>6715.26</v>
      </c>
      <c r="I109" s="54"/>
      <c r="J109" s="54">
        <v>0</v>
      </c>
      <c r="K109" s="54" t="s">
        <v>99</v>
      </c>
      <c r="L109" s="54">
        <f t="shared" si="10"/>
        <v>0</v>
      </c>
    </row>
    <row r="110" spans="1:12" x14ac:dyDescent="0.25">
      <c r="A110" s="168"/>
      <c r="B110" s="169"/>
      <c r="C110" s="170"/>
      <c r="D110" s="171"/>
      <c r="E110" s="171"/>
      <c r="F110" s="171">
        <v>3237</v>
      </c>
      <c r="G110" s="52" t="s">
        <v>142</v>
      </c>
      <c r="H110" s="54">
        <v>12561.66</v>
      </c>
      <c r="I110" s="54"/>
      <c r="J110" s="54">
        <v>0</v>
      </c>
      <c r="K110" s="54" t="s">
        <v>99</v>
      </c>
      <c r="L110" s="54">
        <f t="shared" si="10"/>
        <v>0</v>
      </c>
    </row>
    <row r="111" spans="1:12" x14ac:dyDescent="0.25">
      <c r="A111" s="168"/>
      <c r="B111" s="169"/>
      <c r="C111" s="170"/>
      <c r="D111" s="171"/>
      <c r="E111" s="171"/>
      <c r="F111" s="171">
        <v>3238</v>
      </c>
      <c r="G111" s="52" t="s">
        <v>143</v>
      </c>
      <c r="H111" s="54">
        <v>325</v>
      </c>
      <c r="I111" s="54"/>
      <c r="J111" s="54">
        <v>0</v>
      </c>
      <c r="K111" s="54" t="s">
        <v>99</v>
      </c>
      <c r="L111" s="54">
        <v>0</v>
      </c>
    </row>
    <row r="112" spans="1:12" x14ac:dyDescent="0.25">
      <c r="A112" s="168"/>
      <c r="B112" s="169"/>
      <c r="C112" s="170"/>
      <c r="D112" s="171"/>
      <c r="E112" s="171"/>
      <c r="F112" s="171">
        <v>3239</v>
      </c>
      <c r="G112" s="52" t="s">
        <v>144</v>
      </c>
      <c r="H112" s="54">
        <v>5685.5</v>
      </c>
      <c r="I112" s="54"/>
      <c r="J112" s="54">
        <v>0</v>
      </c>
      <c r="K112" s="54" t="s">
        <v>99</v>
      </c>
      <c r="L112" s="54">
        <f t="shared" si="10"/>
        <v>0</v>
      </c>
    </row>
    <row r="113" spans="1:12" ht="25.5" x14ac:dyDescent="0.25">
      <c r="A113" s="142"/>
      <c r="B113" s="143"/>
      <c r="C113" s="144"/>
      <c r="D113" s="149"/>
      <c r="E113" s="149">
        <v>324</v>
      </c>
      <c r="F113" s="149"/>
      <c r="G113" s="150" t="s">
        <v>146</v>
      </c>
      <c r="H113" s="58">
        <f>H114</f>
        <v>174</v>
      </c>
      <c r="I113" s="58"/>
      <c r="J113" s="58">
        <f>J114</f>
        <v>0</v>
      </c>
      <c r="K113" s="54" t="s">
        <v>99</v>
      </c>
      <c r="L113" s="58">
        <f t="shared" si="10"/>
        <v>0</v>
      </c>
    </row>
    <row r="114" spans="1:12" ht="25.5" x14ac:dyDescent="0.25">
      <c r="A114" s="168"/>
      <c r="B114" s="169"/>
      <c r="C114" s="170"/>
      <c r="D114" s="171"/>
      <c r="E114" s="171"/>
      <c r="F114" s="171">
        <v>3241</v>
      </c>
      <c r="G114" s="72" t="s">
        <v>171</v>
      </c>
      <c r="H114" s="54">
        <v>174</v>
      </c>
      <c r="I114" s="54"/>
      <c r="J114" s="54">
        <v>0</v>
      </c>
      <c r="K114" s="54" t="s">
        <v>99</v>
      </c>
      <c r="L114" s="54">
        <f t="shared" si="10"/>
        <v>0</v>
      </c>
    </row>
    <row r="115" spans="1:12" ht="25.5" x14ac:dyDescent="0.25">
      <c r="A115" s="142"/>
      <c r="B115" s="143"/>
      <c r="C115" s="144"/>
      <c r="D115" s="149"/>
      <c r="E115" s="149">
        <v>329</v>
      </c>
      <c r="F115" s="149"/>
      <c r="G115" s="150" t="s">
        <v>170</v>
      </c>
      <c r="H115" s="58">
        <f>SUM(H116:H119)</f>
        <v>3653.49</v>
      </c>
      <c r="I115" s="58"/>
      <c r="J115" s="58">
        <f>SUM(J116:J119)</f>
        <v>0</v>
      </c>
      <c r="K115" s="54" t="s">
        <v>99</v>
      </c>
      <c r="L115" s="58">
        <f t="shared" si="10"/>
        <v>0</v>
      </c>
    </row>
    <row r="116" spans="1:12" x14ac:dyDescent="0.25">
      <c r="A116" s="168"/>
      <c r="B116" s="169"/>
      <c r="C116" s="170"/>
      <c r="D116" s="171"/>
      <c r="E116" s="171"/>
      <c r="F116" s="171">
        <v>3293</v>
      </c>
      <c r="G116" s="72" t="s">
        <v>148</v>
      </c>
      <c r="H116" s="54">
        <v>607.04</v>
      </c>
      <c r="I116" s="54"/>
      <c r="J116" s="54">
        <v>0</v>
      </c>
      <c r="K116" s="54" t="s">
        <v>99</v>
      </c>
      <c r="L116" s="54">
        <f t="shared" si="10"/>
        <v>0</v>
      </c>
    </row>
    <row r="117" spans="1:12" x14ac:dyDescent="0.25">
      <c r="A117" s="168"/>
      <c r="B117" s="169"/>
      <c r="C117" s="170"/>
      <c r="D117" s="171"/>
      <c r="E117" s="171"/>
      <c r="F117" s="171">
        <v>3294</v>
      </c>
      <c r="G117" s="72" t="s">
        <v>149</v>
      </c>
      <c r="H117" s="54"/>
      <c r="I117" s="54"/>
      <c r="J117" s="54">
        <v>0</v>
      </c>
      <c r="K117" s="54" t="s">
        <v>99</v>
      </c>
      <c r="L117" s="54">
        <v>0</v>
      </c>
    </row>
    <row r="118" spans="1:12" x14ac:dyDescent="0.25">
      <c r="A118" s="168"/>
      <c r="B118" s="169"/>
      <c r="C118" s="170"/>
      <c r="D118" s="171"/>
      <c r="E118" s="171"/>
      <c r="F118" s="171">
        <v>3295</v>
      </c>
      <c r="G118" s="52" t="s">
        <v>150</v>
      </c>
      <c r="H118" s="54">
        <v>232.3</v>
      </c>
      <c r="I118" s="54"/>
      <c r="J118" s="54">
        <v>0</v>
      </c>
      <c r="K118" s="54" t="s">
        <v>99</v>
      </c>
      <c r="L118" s="54">
        <v>0</v>
      </c>
    </row>
    <row r="119" spans="1:12" ht="25.5" x14ac:dyDescent="0.25">
      <c r="A119" s="168"/>
      <c r="B119" s="169"/>
      <c r="C119" s="170"/>
      <c r="D119" s="171"/>
      <c r="E119" s="171"/>
      <c r="F119" s="171">
        <v>3299</v>
      </c>
      <c r="G119" s="72" t="s">
        <v>170</v>
      </c>
      <c r="H119" s="54">
        <v>2814.15</v>
      </c>
      <c r="I119" s="54"/>
      <c r="J119" s="54">
        <v>0</v>
      </c>
      <c r="K119" s="54" t="s">
        <v>99</v>
      </c>
      <c r="L119" s="54">
        <f t="shared" si="10"/>
        <v>0</v>
      </c>
    </row>
    <row r="120" spans="1:12" x14ac:dyDescent="0.25">
      <c r="A120" s="252"/>
      <c r="B120" s="253"/>
      <c r="C120" s="254"/>
      <c r="D120" s="68">
        <v>34</v>
      </c>
      <c r="E120" s="149"/>
      <c r="F120" s="149"/>
      <c r="G120" s="69" t="s">
        <v>34</v>
      </c>
      <c r="H120" s="58">
        <f>H121</f>
        <v>120</v>
      </c>
      <c r="I120" s="58">
        <v>0</v>
      </c>
      <c r="J120" s="58">
        <f>J121</f>
        <v>0</v>
      </c>
      <c r="K120" s="58" t="s">
        <v>99</v>
      </c>
      <c r="L120" s="58">
        <f t="shared" si="10"/>
        <v>0</v>
      </c>
    </row>
    <row r="121" spans="1:12" x14ac:dyDescent="0.25">
      <c r="A121" s="142"/>
      <c r="B121" s="143"/>
      <c r="C121" s="144"/>
      <c r="D121" s="149"/>
      <c r="E121" s="149">
        <v>343</v>
      </c>
      <c r="F121" s="149"/>
      <c r="G121" s="69" t="s">
        <v>151</v>
      </c>
      <c r="H121" s="58">
        <f>H122</f>
        <v>120</v>
      </c>
      <c r="I121" s="58"/>
      <c r="J121" s="58">
        <f>J122</f>
        <v>0</v>
      </c>
      <c r="K121" s="58" t="s">
        <v>99</v>
      </c>
      <c r="L121" s="58">
        <f t="shared" si="10"/>
        <v>0</v>
      </c>
    </row>
    <row r="122" spans="1:12" ht="25.5" x14ac:dyDescent="0.25">
      <c r="A122" s="168"/>
      <c r="B122" s="169"/>
      <c r="C122" s="170"/>
      <c r="D122" s="171"/>
      <c r="E122" s="171"/>
      <c r="F122" s="171">
        <v>3431</v>
      </c>
      <c r="G122" s="172" t="s">
        <v>152</v>
      </c>
      <c r="H122" s="54">
        <v>120</v>
      </c>
      <c r="I122" s="54"/>
      <c r="J122" s="54">
        <v>0</v>
      </c>
      <c r="K122" s="54" t="s">
        <v>99</v>
      </c>
      <c r="L122" s="54">
        <f t="shared" si="10"/>
        <v>0</v>
      </c>
    </row>
    <row r="123" spans="1:12" ht="25.5" x14ac:dyDescent="0.25">
      <c r="A123" s="249"/>
      <c r="B123" s="250"/>
      <c r="C123" s="251"/>
      <c r="D123" s="83">
        <v>4</v>
      </c>
      <c r="E123" s="145"/>
      <c r="F123" s="145"/>
      <c r="G123" s="83" t="s">
        <v>14</v>
      </c>
      <c r="H123" s="79">
        <f>H124+H127+H135</f>
        <v>11677.130000000001</v>
      </c>
      <c r="I123" s="79">
        <f t="shared" ref="I123:J123" si="11">I124+I127+I135</f>
        <v>0</v>
      </c>
      <c r="J123" s="79">
        <f t="shared" si="11"/>
        <v>0</v>
      </c>
      <c r="K123" s="79"/>
      <c r="L123" s="79">
        <f t="shared" si="10"/>
        <v>0</v>
      </c>
    </row>
    <row r="124" spans="1:12" ht="25.5" customHeight="1" x14ac:dyDescent="0.25">
      <c r="A124" s="261"/>
      <c r="B124" s="262"/>
      <c r="C124" s="263"/>
      <c r="D124" s="132">
        <v>41</v>
      </c>
      <c r="E124" s="149"/>
      <c r="F124" s="149"/>
      <c r="G124" s="69" t="s">
        <v>101</v>
      </c>
      <c r="H124" s="58">
        <f>H125</f>
        <v>3906.25</v>
      </c>
      <c r="I124" s="58">
        <v>0</v>
      </c>
      <c r="J124" s="58">
        <f>J125</f>
        <v>0</v>
      </c>
      <c r="K124" s="58" t="s">
        <v>99</v>
      </c>
      <c r="L124" s="58">
        <v>0</v>
      </c>
    </row>
    <row r="125" spans="1:12" ht="25.5" customHeight="1" x14ac:dyDescent="0.25">
      <c r="A125" s="147"/>
      <c r="B125" s="148"/>
      <c r="C125" s="149"/>
      <c r="D125" s="149"/>
      <c r="E125" s="149">
        <v>412</v>
      </c>
      <c r="F125" s="149"/>
      <c r="G125" s="63" t="s">
        <v>158</v>
      </c>
      <c r="H125" s="58">
        <f>H126</f>
        <v>3906.25</v>
      </c>
      <c r="I125" s="58"/>
      <c r="J125" s="58">
        <f>J126</f>
        <v>0</v>
      </c>
      <c r="K125" s="58" t="s">
        <v>99</v>
      </c>
      <c r="L125" s="58">
        <v>0</v>
      </c>
    </row>
    <row r="126" spans="1:12" ht="25.5" customHeight="1" x14ac:dyDescent="0.25">
      <c r="A126" s="173"/>
      <c r="B126" s="174"/>
      <c r="C126" s="171"/>
      <c r="D126" s="171"/>
      <c r="E126" s="171"/>
      <c r="F126" s="171">
        <v>4123</v>
      </c>
      <c r="G126" s="81" t="s">
        <v>157</v>
      </c>
      <c r="H126" s="54">
        <v>3906.25</v>
      </c>
      <c r="I126" s="54"/>
      <c r="J126" s="54">
        <v>0</v>
      </c>
      <c r="K126" s="54" t="s">
        <v>99</v>
      </c>
      <c r="L126" s="54">
        <v>0</v>
      </c>
    </row>
    <row r="127" spans="1:12" ht="25.5" x14ac:dyDescent="0.25">
      <c r="A127" s="252"/>
      <c r="B127" s="253"/>
      <c r="C127" s="254"/>
      <c r="D127" s="68">
        <v>42</v>
      </c>
      <c r="E127" s="149"/>
      <c r="F127" s="149"/>
      <c r="G127" s="69" t="s">
        <v>31</v>
      </c>
      <c r="H127" s="58">
        <f>H128+H130+H133</f>
        <v>3182.45</v>
      </c>
      <c r="I127" s="58">
        <v>0</v>
      </c>
      <c r="J127" s="58">
        <f>J128+J130+J133</f>
        <v>0</v>
      </c>
      <c r="K127" s="58" t="s">
        <v>99</v>
      </c>
      <c r="L127" s="58">
        <f t="shared" si="10"/>
        <v>0</v>
      </c>
    </row>
    <row r="128" spans="1:12" x14ac:dyDescent="0.25">
      <c r="A128" s="142"/>
      <c r="B128" s="143"/>
      <c r="C128" s="144"/>
      <c r="D128" s="149"/>
      <c r="E128" s="149">
        <v>421</v>
      </c>
      <c r="F128" s="149"/>
      <c r="G128" s="71" t="s">
        <v>172</v>
      </c>
      <c r="H128" s="58">
        <f>H129</f>
        <v>1120</v>
      </c>
      <c r="I128" s="58"/>
      <c r="J128" s="58">
        <f>J129</f>
        <v>0</v>
      </c>
      <c r="K128" s="58" t="s">
        <v>99</v>
      </c>
      <c r="L128" s="58">
        <v>0</v>
      </c>
    </row>
    <row r="129" spans="1:12" x14ac:dyDescent="0.25">
      <c r="A129" s="168"/>
      <c r="B129" s="169"/>
      <c r="C129" s="170"/>
      <c r="D129" s="171"/>
      <c r="E129" s="171"/>
      <c r="F129" s="171">
        <v>4212</v>
      </c>
      <c r="G129" s="52" t="s">
        <v>161</v>
      </c>
      <c r="H129" s="54">
        <v>1120</v>
      </c>
      <c r="I129" s="54"/>
      <c r="J129" s="54">
        <v>0</v>
      </c>
      <c r="K129" s="54" t="s">
        <v>99</v>
      </c>
      <c r="L129" s="54">
        <v>0</v>
      </c>
    </row>
    <row r="130" spans="1:12" x14ac:dyDescent="0.25">
      <c r="A130" s="142"/>
      <c r="B130" s="143"/>
      <c r="C130" s="144"/>
      <c r="D130" s="149"/>
      <c r="E130" s="149">
        <v>422</v>
      </c>
      <c r="F130" s="149"/>
      <c r="G130" s="71" t="s">
        <v>154</v>
      </c>
      <c r="H130" s="58">
        <f>SUM(H131:H132)</f>
        <v>2062.4499999999998</v>
      </c>
      <c r="I130" s="58"/>
      <c r="J130" s="58">
        <f>SUM(J131:J132)</f>
        <v>0</v>
      </c>
      <c r="K130" s="58" t="s">
        <v>99</v>
      </c>
      <c r="L130" s="58">
        <f t="shared" si="10"/>
        <v>0</v>
      </c>
    </row>
    <row r="131" spans="1:12" x14ac:dyDescent="0.25">
      <c r="A131" s="168"/>
      <c r="B131" s="169"/>
      <c r="C131" s="170"/>
      <c r="D131" s="171"/>
      <c r="E131" s="171"/>
      <c r="F131" s="171">
        <v>4221</v>
      </c>
      <c r="G131" s="52" t="s">
        <v>155</v>
      </c>
      <c r="H131" s="54">
        <v>831.25</v>
      </c>
      <c r="I131" s="54"/>
      <c r="J131" s="54">
        <v>0</v>
      </c>
      <c r="K131" s="58" t="s">
        <v>99</v>
      </c>
      <c r="L131" s="54">
        <f t="shared" si="10"/>
        <v>0</v>
      </c>
    </row>
    <row r="132" spans="1:12" ht="25.5" x14ac:dyDescent="0.25">
      <c r="A132" s="168"/>
      <c r="B132" s="169"/>
      <c r="C132" s="170"/>
      <c r="D132" s="171"/>
      <c r="E132" s="171"/>
      <c r="F132" s="171">
        <v>4227</v>
      </c>
      <c r="G132" s="72" t="s">
        <v>173</v>
      </c>
      <c r="H132" s="54">
        <v>1231.2</v>
      </c>
      <c r="I132" s="54"/>
      <c r="J132" s="54">
        <v>0</v>
      </c>
      <c r="K132" s="58" t="s">
        <v>99</v>
      </c>
      <c r="L132" s="54">
        <v>0</v>
      </c>
    </row>
    <row r="133" spans="1:12" ht="38.25" x14ac:dyDescent="0.25">
      <c r="A133" s="142"/>
      <c r="B133" s="143"/>
      <c r="C133" s="144"/>
      <c r="D133" s="149"/>
      <c r="E133" s="149">
        <v>424</v>
      </c>
      <c r="F133" s="149"/>
      <c r="G133" s="150" t="s">
        <v>162</v>
      </c>
      <c r="H133" s="58">
        <f>H134</f>
        <v>0</v>
      </c>
      <c r="I133" s="58"/>
      <c r="J133" s="58">
        <f>J134</f>
        <v>0</v>
      </c>
      <c r="K133" s="58" t="s">
        <v>99</v>
      </c>
      <c r="L133" s="58">
        <v>0</v>
      </c>
    </row>
    <row r="134" spans="1:12" x14ac:dyDescent="0.25">
      <c r="A134" s="168"/>
      <c r="B134" s="169"/>
      <c r="C134" s="170"/>
      <c r="D134" s="171"/>
      <c r="E134" s="171"/>
      <c r="F134" s="171">
        <v>4241</v>
      </c>
      <c r="G134" s="52" t="s">
        <v>156</v>
      </c>
      <c r="H134" s="54">
        <v>0</v>
      </c>
      <c r="I134" s="54"/>
      <c r="J134" s="54">
        <v>0</v>
      </c>
      <c r="K134" s="58" t="s">
        <v>99</v>
      </c>
      <c r="L134" s="54">
        <v>0</v>
      </c>
    </row>
    <row r="135" spans="1:12" ht="26.25" x14ac:dyDescent="0.25">
      <c r="A135" s="258"/>
      <c r="B135" s="259"/>
      <c r="C135" s="260"/>
      <c r="D135" s="119">
        <v>45</v>
      </c>
      <c r="E135" s="149"/>
      <c r="F135" s="149"/>
      <c r="G135" s="123" t="s">
        <v>94</v>
      </c>
      <c r="H135" s="124">
        <f>H136</f>
        <v>4588.43</v>
      </c>
      <c r="I135" s="125">
        <v>0</v>
      </c>
      <c r="J135" s="125">
        <f>J136</f>
        <v>0</v>
      </c>
      <c r="K135" s="58" t="s">
        <v>99</v>
      </c>
      <c r="L135" s="162">
        <v>0</v>
      </c>
    </row>
    <row r="136" spans="1:12" ht="38.25" x14ac:dyDescent="0.25">
      <c r="A136" s="139"/>
      <c r="B136" s="140"/>
      <c r="C136" s="141"/>
      <c r="D136" s="149"/>
      <c r="E136" s="149">
        <v>451</v>
      </c>
      <c r="F136" s="149"/>
      <c r="G136" s="70" t="s">
        <v>174</v>
      </c>
      <c r="H136" s="124">
        <f>H137</f>
        <v>4588.43</v>
      </c>
      <c r="I136" s="125"/>
      <c r="J136" s="125">
        <f>J137</f>
        <v>0</v>
      </c>
      <c r="K136" s="137" t="s">
        <v>99</v>
      </c>
      <c r="L136" s="216">
        <v>0</v>
      </c>
    </row>
    <row r="137" spans="1:12" ht="25.5" x14ac:dyDescent="0.25">
      <c r="A137" s="175"/>
      <c r="B137" s="176"/>
      <c r="C137" s="177"/>
      <c r="D137" s="171"/>
      <c r="E137" s="171"/>
      <c r="F137" s="171">
        <v>4511</v>
      </c>
      <c r="G137" s="56" t="s">
        <v>174</v>
      </c>
      <c r="H137" s="121">
        <v>4588.43</v>
      </c>
      <c r="I137" s="122"/>
      <c r="J137" s="122">
        <v>0</v>
      </c>
      <c r="K137" s="178" t="s">
        <v>99</v>
      </c>
      <c r="L137" s="217">
        <v>0</v>
      </c>
    </row>
    <row r="138" spans="1:12" ht="25.5" customHeight="1" x14ac:dyDescent="0.25">
      <c r="A138" s="255" t="s">
        <v>201</v>
      </c>
      <c r="B138" s="256"/>
      <c r="C138" s="257"/>
      <c r="D138" s="182"/>
      <c r="E138" s="182"/>
      <c r="F138" s="182"/>
      <c r="G138" s="182" t="s">
        <v>202</v>
      </c>
      <c r="H138" s="112"/>
      <c r="I138" s="114"/>
      <c r="J138" s="114"/>
      <c r="K138" s="114"/>
      <c r="L138" s="115"/>
    </row>
    <row r="139" spans="1:12" x14ac:dyDescent="0.25">
      <c r="A139" s="186"/>
      <c r="B139" s="187"/>
      <c r="C139" s="188"/>
      <c r="D139" s="188">
        <v>3</v>
      </c>
      <c r="E139" s="188"/>
      <c r="F139" s="188"/>
      <c r="G139" s="188" t="s">
        <v>12</v>
      </c>
      <c r="H139" s="79">
        <f>H141+H169</f>
        <v>0</v>
      </c>
      <c r="I139" s="79">
        <f>SUM(I140:I169)</f>
        <v>78500</v>
      </c>
      <c r="J139" s="79">
        <f>J141+J169+J172</f>
        <v>42450.65</v>
      </c>
      <c r="K139" s="79">
        <f t="shared" ref="K139" si="12">(J139/I139)*100</f>
        <v>54.077261146496816</v>
      </c>
      <c r="L139" s="79">
        <v>0</v>
      </c>
    </row>
    <row r="140" spans="1:12" x14ac:dyDescent="0.25">
      <c r="A140" s="252"/>
      <c r="B140" s="253"/>
      <c r="C140" s="254"/>
      <c r="D140" s="185">
        <v>31</v>
      </c>
      <c r="E140" s="185"/>
      <c r="F140" s="185"/>
      <c r="G140" s="69" t="s">
        <v>13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</row>
    <row r="141" spans="1:12" x14ac:dyDescent="0.25">
      <c r="A141" s="252"/>
      <c r="B141" s="253"/>
      <c r="C141" s="254"/>
      <c r="D141" s="185">
        <v>32</v>
      </c>
      <c r="E141" s="185"/>
      <c r="F141" s="185"/>
      <c r="G141" s="69" t="s">
        <v>23</v>
      </c>
      <c r="H141" s="58">
        <f>H142+H146+H152+H162+H164</f>
        <v>0</v>
      </c>
      <c r="I141" s="58">
        <v>78000</v>
      </c>
      <c r="J141" s="58">
        <f>J142+J146+J152+J162+J164</f>
        <v>42223.65</v>
      </c>
      <c r="K141" s="58">
        <f t="shared" ref="K141" si="13">(J141/I141)*100</f>
        <v>54.132884615384611</v>
      </c>
      <c r="L141" s="58">
        <v>0</v>
      </c>
    </row>
    <row r="142" spans="1:12" x14ac:dyDescent="0.25">
      <c r="A142" s="179"/>
      <c r="B142" s="180"/>
      <c r="C142" s="181"/>
      <c r="D142" s="185"/>
      <c r="E142" s="185">
        <v>321</v>
      </c>
      <c r="F142" s="185"/>
      <c r="G142" s="69" t="s">
        <v>126</v>
      </c>
      <c r="H142" s="58">
        <f>SUM(H143:H145)</f>
        <v>0</v>
      </c>
      <c r="I142" s="58"/>
      <c r="J142" s="58">
        <f>SUM(J143:J145)</f>
        <v>4145.1499999999996</v>
      </c>
      <c r="K142" s="58" t="s">
        <v>99</v>
      </c>
      <c r="L142" s="58">
        <v>0</v>
      </c>
    </row>
    <row r="143" spans="1:12" x14ac:dyDescent="0.25">
      <c r="A143" s="168"/>
      <c r="B143" s="169"/>
      <c r="C143" s="170"/>
      <c r="D143" s="171"/>
      <c r="E143" s="171"/>
      <c r="F143" s="171">
        <v>3211</v>
      </c>
      <c r="G143" s="172" t="s">
        <v>127</v>
      </c>
      <c r="H143" s="54">
        <v>0</v>
      </c>
      <c r="I143" s="54"/>
      <c r="J143" s="54">
        <v>3562.65</v>
      </c>
      <c r="K143" s="54" t="s">
        <v>99</v>
      </c>
      <c r="L143" s="54">
        <v>0</v>
      </c>
    </row>
    <row r="144" spans="1:12" x14ac:dyDescent="0.25">
      <c r="A144" s="168"/>
      <c r="B144" s="169"/>
      <c r="C144" s="170"/>
      <c r="D144" s="171"/>
      <c r="E144" s="171"/>
      <c r="F144" s="171">
        <v>3213</v>
      </c>
      <c r="G144" s="172" t="s">
        <v>166</v>
      </c>
      <c r="H144" s="54">
        <v>0</v>
      </c>
      <c r="I144" s="54"/>
      <c r="J144" s="54">
        <v>40</v>
      </c>
      <c r="K144" s="54" t="s">
        <v>99</v>
      </c>
      <c r="L144" s="54">
        <v>0</v>
      </c>
    </row>
    <row r="145" spans="1:12" ht="25.5" x14ac:dyDescent="0.25">
      <c r="A145" s="168"/>
      <c r="B145" s="169"/>
      <c r="C145" s="170"/>
      <c r="D145" s="171"/>
      <c r="E145" s="171"/>
      <c r="F145" s="171">
        <v>3214</v>
      </c>
      <c r="G145" s="172" t="s">
        <v>130</v>
      </c>
      <c r="H145" s="54">
        <v>0</v>
      </c>
      <c r="I145" s="54"/>
      <c r="J145" s="54">
        <v>542.5</v>
      </c>
      <c r="K145" s="54" t="s">
        <v>99</v>
      </c>
      <c r="L145" s="54">
        <v>0</v>
      </c>
    </row>
    <row r="146" spans="1:12" x14ac:dyDescent="0.25">
      <c r="A146" s="179"/>
      <c r="B146" s="180"/>
      <c r="C146" s="181"/>
      <c r="D146" s="185"/>
      <c r="E146" s="185">
        <v>322</v>
      </c>
      <c r="F146" s="185"/>
      <c r="G146" s="69" t="s">
        <v>131</v>
      </c>
      <c r="H146" s="58">
        <f>SUM(H147:H149)</f>
        <v>0</v>
      </c>
      <c r="I146" s="58"/>
      <c r="J146" s="58">
        <f>SUM(J147:J151)</f>
        <v>2204.83</v>
      </c>
      <c r="K146" s="58" t="s">
        <v>99</v>
      </c>
      <c r="L146" s="58">
        <v>0</v>
      </c>
    </row>
    <row r="147" spans="1:12" ht="25.5" x14ac:dyDescent="0.25">
      <c r="A147" s="168"/>
      <c r="B147" s="169"/>
      <c r="C147" s="170"/>
      <c r="D147" s="171"/>
      <c r="E147" s="171"/>
      <c r="F147" s="171">
        <v>3221</v>
      </c>
      <c r="G147" s="72" t="s">
        <v>167</v>
      </c>
      <c r="H147" s="54">
        <v>0</v>
      </c>
      <c r="I147" s="54"/>
      <c r="J147" s="54">
        <v>825.5</v>
      </c>
      <c r="K147" s="54" t="s">
        <v>99</v>
      </c>
      <c r="L147" s="54">
        <v>0</v>
      </c>
    </row>
    <row r="148" spans="1:12" x14ac:dyDescent="0.25">
      <c r="A148" s="168"/>
      <c r="B148" s="169"/>
      <c r="C148" s="170"/>
      <c r="D148" s="171"/>
      <c r="E148" s="171"/>
      <c r="F148" s="171">
        <v>3223</v>
      </c>
      <c r="G148" s="52" t="s">
        <v>133</v>
      </c>
      <c r="H148" s="54">
        <v>0</v>
      </c>
      <c r="I148" s="54"/>
      <c r="J148" s="54">
        <v>974.33</v>
      </c>
      <c r="K148" s="54" t="s">
        <v>99</v>
      </c>
      <c r="L148" s="54">
        <v>0</v>
      </c>
    </row>
    <row r="149" spans="1:12" ht="25.5" x14ac:dyDescent="0.25">
      <c r="A149" s="168"/>
      <c r="B149" s="169"/>
      <c r="C149" s="170"/>
      <c r="D149" s="171"/>
      <c r="E149" s="171"/>
      <c r="F149" s="171">
        <v>3224</v>
      </c>
      <c r="G149" s="72" t="s">
        <v>168</v>
      </c>
      <c r="H149" s="54">
        <v>0</v>
      </c>
      <c r="I149" s="54"/>
      <c r="J149" s="54">
        <v>0</v>
      </c>
      <c r="K149" s="54" t="s">
        <v>99</v>
      </c>
      <c r="L149" s="54">
        <v>0</v>
      </c>
    </row>
    <row r="150" spans="1:12" x14ac:dyDescent="0.25">
      <c r="A150" s="168"/>
      <c r="B150" s="169"/>
      <c r="C150" s="170"/>
      <c r="D150" s="171"/>
      <c r="E150" s="171"/>
      <c r="F150" s="171">
        <v>3225</v>
      </c>
      <c r="G150" s="52" t="s">
        <v>135</v>
      </c>
      <c r="H150" s="54">
        <v>0</v>
      </c>
      <c r="I150" s="54"/>
      <c r="J150" s="54">
        <v>288.75</v>
      </c>
      <c r="K150" s="54" t="s">
        <v>99</v>
      </c>
      <c r="L150" s="54">
        <v>0</v>
      </c>
    </row>
    <row r="151" spans="1:12" ht="25.5" x14ac:dyDescent="0.25">
      <c r="A151" s="168"/>
      <c r="B151" s="169"/>
      <c r="C151" s="170"/>
      <c r="D151" s="171"/>
      <c r="E151" s="171"/>
      <c r="F151" s="171">
        <v>3227</v>
      </c>
      <c r="G151" s="213" t="s">
        <v>183</v>
      </c>
      <c r="H151" s="54">
        <v>0</v>
      </c>
      <c r="I151" s="54"/>
      <c r="J151" s="54">
        <v>116.25</v>
      </c>
      <c r="K151" s="54" t="s">
        <v>99</v>
      </c>
      <c r="L151" s="54">
        <v>0</v>
      </c>
    </row>
    <row r="152" spans="1:12" x14ac:dyDescent="0.25">
      <c r="A152" s="179"/>
      <c r="B152" s="180"/>
      <c r="C152" s="181"/>
      <c r="D152" s="185"/>
      <c r="E152" s="185">
        <v>323</v>
      </c>
      <c r="F152" s="185"/>
      <c r="G152" s="69" t="s">
        <v>136</v>
      </c>
      <c r="H152" s="58">
        <f>SUM(H153:H161)</f>
        <v>0</v>
      </c>
      <c r="I152" s="58"/>
      <c r="J152" s="58">
        <f>SUM(J153:J161)</f>
        <v>31537.19</v>
      </c>
      <c r="K152" s="54" t="s">
        <v>99</v>
      </c>
      <c r="L152" s="58">
        <v>0</v>
      </c>
    </row>
    <row r="153" spans="1:12" x14ac:dyDescent="0.25">
      <c r="A153" s="168"/>
      <c r="B153" s="169"/>
      <c r="C153" s="170"/>
      <c r="D153" s="171"/>
      <c r="E153" s="171"/>
      <c r="F153" s="171">
        <v>3231</v>
      </c>
      <c r="G153" s="52" t="s">
        <v>137</v>
      </c>
      <c r="H153" s="54">
        <v>0</v>
      </c>
      <c r="I153" s="54"/>
      <c r="J153" s="54">
        <v>1223.8699999999999</v>
      </c>
      <c r="K153" s="54" t="s">
        <v>99</v>
      </c>
      <c r="L153" s="54">
        <v>0</v>
      </c>
    </row>
    <row r="154" spans="1:12" ht="25.5" x14ac:dyDescent="0.25">
      <c r="A154" s="168"/>
      <c r="B154" s="169"/>
      <c r="C154" s="170"/>
      <c r="D154" s="171"/>
      <c r="E154" s="171"/>
      <c r="F154" s="171">
        <v>3232</v>
      </c>
      <c r="G154" s="72" t="s">
        <v>169</v>
      </c>
      <c r="H154" s="54">
        <v>0</v>
      </c>
      <c r="I154" s="54"/>
      <c r="J154" s="54">
        <v>3698.98</v>
      </c>
      <c r="K154" s="54" t="s">
        <v>99</v>
      </c>
      <c r="L154" s="54">
        <v>0</v>
      </c>
    </row>
    <row r="155" spans="1:12" x14ac:dyDescent="0.25">
      <c r="A155" s="168"/>
      <c r="B155" s="169"/>
      <c r="C155" s="170"/>
      <c r="D155" s="171"/>
      <c r="E155" s="171"/>
      <c r="F155" s="171">
        <v>3233</v>
      </c>
      <c r="G155" s="52" t="s">
        <v>139</v>
      </c>
      <c r="H155" s="54">
        <v>0</v>
      </c>
      <c r="I155" s="54"/>
      <c r="J155" s="54">
        <v>432.5</v>
      </c>
      <c r="K155" s="54" t="s">
        <v>99</v>
      </c>
      <c r="L155" s="54">
        <v>0</v>
      </c>
    </row>
    <row r="156" spans="1:12" x14ac:dyDescent="0.25">
      <c r="A156" s="168"/>
      <c r="B156" s="169"/>
      <c r="C156" s="170"/>
      <c r="D156" s="171"/>
      <c r="E156" s="171"/>
      <c r="F156" s="171">
        <v>3234</v>
      </c>
      <c r="G156" s="52" t="s">
        <v>140</v>
      </c>
      <c r="H156" s="54">
        <v>0</v>
      </c>
      <c r="I156" s="54"/>
      <c r="J156" s="54">
        <v>43.13</v>
      </c>
      <c r="K156" s="54" t="s">
        <v>99</v>
      </c>
      <c r="L156" s="54">
        <v>0</v>
      </c>
    </row>
    <row r="157" spans="1:12" x14ac:dyDescent="0.25">
      <c r="A157" s="168"/>
      <c r="B157" s="169"/>
      <c r="C157" s="170"/>
      <c r="D157" s="171"/>
      <c r="E157" s="171"/>
      <c r="F157" s="171">
        <v>3235</v>
      </c>
      <c r="G157" s="52" t="s">
        <v>141</v>
      </c>
      <c r="H157" s="54">
        <v>0</v>
      </c>
      <c r="I157" s="54"/>
      <c r="J157" s="54">
        <v>4728.57</v>
      </c>
      <c r="K157" s="54" t="s">
        <v>99</v>
      </c>
      <c r="L157" s="54">
        <v>0</v>
      </c>
    </row>
    <row r="158" spans="1:12" x14ac:dyDescent="0.25">
      <c r="A158" s="168"/>
      <c r="B158" s="169"/>
      <c r="C158" s="170"/>
      <c r="D158" s="171"/>
      <c r="E158" s="171"/>
      <c r="F158" s="171">
        <v>3236</v>
      </c>
      <c r="G158" s="52" t="s">
        <v>209</v>
      </c>
      <c r="H158" s="54">
        <v>0</v>
      </c>
      <c r="I158" s="54"/>
      <c r="J158" s="54">
        <v>234.38</v>
      </c>
      <c r="K158" s="54" t="s">
        <v>99</v>
      </c>
      <c r="L158" s="54">
        <v>0</v>
      </c>
    </row>
    <row r="159" spans="1:12" x14ac:dyDescent="0.25">
      <c r="A159" s="168"/>
      <c r="B159" s="169"/>
      <c r="C159" s="170"/>
      <c r="D159" s="171"/>
      <c r="E159" s="171"/>
      <c r="F159" s="171">
        <v>3237</v>
      </c>
      <c r="G159" s="52" t="s">
        <v>142</v>
      </c>
      <c r="H159" s="54">
        <v>0</v>
      </c>
      <c r="I159" s="54"/>
      <c r="J159" s="54">
        <v>12512.96</v>
      </c>
      <c r="K159" s="54" t="s">
        <v>99</v>
      </c>
      <c r="L159" s="54">
        <v>0</v>
      </c>
    </row>
    <row r="160" spans="1:12" x14ac:dyDescent="0.25">
      <c r="A160" s="168"/>
      <c r="B160" s="169"/>
      <c r="C160" s="170"/>
      <c r="D160" s="171"/>
      <c r="E160" s="171"/>
      <c r="F160" s="171">
        <v>3238</v>
      </c>
      <c r="G160" s="52" t="s">
        <v>143</v>
      </c>
      <c r="H160" s="54">
        <v>0</v>
      </c>
      <c r="I160" s="54"/>
      <c r="J160" s="54">
        <v>507.91</v>
      </c>
      <c r="K160" s="54" t="s">
        <v>99</v>
      </c>
      <c r="L160" s="54">
        <v>0</v>
      </c>
    </row>
    <row r="161" spans="1:12" x14ac:dyDescent="0.25">
      <c r="A161" s="168"/>
      <c r="B161" s="169"/>
      <c r="C161" s="170"/>
      <c r="D161" s="171"/>
      <c r="E161" s="171"/>
      <c r="F161" s="171">
        <v>3239</v>
      </c>
      <c r="G161" s="52" t="s">
        <v>144</v>
      </c>
      <c r="H161" s="54">
        <v>0</v>
      </c>
      <c r="I161" s="54"/>
      <c r="J161" s="54">
        <v>8154.89</v>
      </c>
      <c r="K161" s="54" t="s">
        <v>99</v>
      </c>
      <c r="L161" s="54">
        <v>0</v>
      </c>
    </row>
    <row r="162" spans="1:12" ht="25.5" x14ac:dyDescent="0.25">
      <c r="A162" s="179"/>
      <c r="B162" s="180"/>
      <c r="C162" s="181"/>
      <c r="D162" s="185"/>
      <c r="E162" s="185">
        <v>324</v>
      </c>
      <c r="F162" s="185"/>
      <c r="G162" s="150" t="s">
        <v>146</v>
      </c>
      <c r="H162" s="58">
        <f>H163</f>
        <v>0</v>
      </c>
      <c r="I162" s="58"/>
      <c r="J162" s="58">
        <f>J163</f>
        <v>685.18</v>
      </c>
      <c r="K162" s="54" t="s">
        <v>99</v>
      </c>
      <c r="L162" s="58">
        <v>0</v>
      </c>
    </row>
    <row r="163" spans="1:12" ht="25.5" x14ac:dyDescent="0.25">
      <c r="A163" s="168"/>
      <c r="B163" s="169"/>
      <c r="C163" s="170"/>
      <c r="D163" s="171"/>
      <c r="E163" s="171"/>
      <c r="F163" s="171">
        <v>3241</v>
      </c>
      <c r="G163" s="72" t="s">
        <v>171</v>
      </c>
      <c r="H163" s="54">
        <v>0</v>
      </c>
      <c r="I163" s="54"/>
      <c r="J163" s="54">
        <v>685.18</v>
      </c>
      <c r="K163" s="54" t="s">
        <v>99</v>
      </c>
      <c r="L163" s="54">
        <v>0</v>
      </c>
    </row>
    <row r="164" spans="1:12" ht="25.5" x14ac:dyDescent="0.25">
      <c r="A164" s="179"/>
      <c r="B164" s="180"/>
      <c r="C164" s="181"/>
      <c r="D164" s="185"/>
      <c r="E164" s="185">
        <v>329</v>
      </c>
      <c r="F164" s="185"/>
      <c r="G164" s="150" t="s">
        <v>170</v>
      </c>
      <c r="H164" s="58">
        <f>SUM(H165:H168)</f>
        <v>0</v>
      </c>
      <c r="I164" s="58"/>
      <c r="J164" s="58">
        <f>SUM(J165:J168)</f>
        <v>3651.3</v>
      </c>
      <c r="K164" s="54" t="s">
        <v>99</v>
      </c>
      <c r="L164" s="58">
        <v>0</v>
      </c>
    </row>
    <row r="165" spans="1:12" x14ac:dyDescent="0.25">
      <c r="A165" s="168"/>
      <c r="B165" s="169"/>
      <c r="C165" s="170"/>
      <c r="D165" s="171"/>
      <c r="E165" s="171"/>
      <c r="F165" s="171">
        <v>3293</v>
      </c>
      <c r="G165" s="72" t="s">
        <v>148</v>
      </c>
      <c r="H165" s="54">
        <v>0</v>
      </c>
      <c r="I165" s="54"/>
      <c r="J165" s="54">
        <v>1444.54</v>
      </c>
      <c r="K165" s="54" t="s">
        <v>99</v>
      </c>
      <c r="L165" s="54">
        <v>0</v>
      </c>
    </row>
    <row r="166" spans="1:12" x14ac:dyDescent="0.25">
      <c r="A166" s="168"/>
      <c r="B166" s="169"/>
      <c r="C166" s="170"/>
      <c r="D166" s="171"/>
      <c r="E166" s="171"/>
      <c r="F166" s="171">
        <v>3294</v>
      </c>
      <c r="G166" s="72" t="s">
        <v>149</v>
      </c>
      <c r="H166" s="54">
        <v>0</v>
      </c>
      <c r="I166" s="54"/>
      <c r="J166" s="54">
        <v>0</v>
      </c>
      <c r="K166" s="54" t="s">
        <v>99</v>
      </c>
      <c r="L166" s="54">
        <v>0</v>
      </c>
    </row>
    <row r="167" spans="1:12" x14ac:dyDescent="0.25">
      <c r="A167" s="168"/>
      <c r="B167" s="169"/>
      <c r="C167" s="170"/>
      <c r="D167" s="171"/>
      <c r="E167" s="171"/>
      <c r="F167" s="171">
        <v>3295</v>
      </c>
      <c r="G167" s="52" t="s">
        <v>150</v>
      </c>
      <c r="H167" s="54">
        <v>0</v>
      </c>
      <c r="I167" s="54"/>
      <c r="J167" s="54">
        <v>0</v>
      </c>
      <c r="K167" s="54" t="s">
        <v>99</v>
      </c>
      <c r="L167" s="54">
        <v>0</v>
      </c>
    </row>
    <row r="168" spans="1:12" ht="25.5" x14ac:dyDescent="0.25">
      <c r="A168" s="168"/>
      <c r="B168" s="169"/>
      <c r="C168" s="170"/>
      <c r="D168" s="171"/>
      <c r="E168" s="171"/>
      <c r="F168" s="171">
        <v>3299</v>
      </c>
      <c r="G168" s="72" t="s">
        <v>170</v>
      </c>
      <c r="H168" s="54">
        <v>0</v>
      </c>
      <c r="I168" s="54"/>
      <c r="J168" s="54">
        <v>2206.7600000000002</v>
      </c>
      <c r="K168" s="54" t="s">
        <v>99</v>
      </c>
      <c r="L168" s="54">
        <v>0</v>
      </c>
    </row>
    <row r="169" spans="1:12" x14ac:dyDescent="0.25">
      <c r="A169" s="252"/>
      <c r="B169" s="253"/>
      <c r="C169" s="254"/>
      <c r="D169" s="185">
        <v>34</v>
      </c>
      <c r="E169" s="185"/>
      <c r="F169" s="185"/>
      <c r="G169" s="69" t="s">
        <v>34</v>
      </c>
      <c r="H169" s="58">
        <f>H170</f>
        <v>0</v>
      </c>
      <c r="I169" s="58">
        <v>500</v>
      </c>
      <c r="J169" s="58">
        <f>J170</f>
        <v>148</v>
      </c>
      <c r="K169" s="58">
        <f t="shared" ref="K169" si="14">(J169/I169)*100</f>
        <v>29.599999999999998</v>
      </c>
      <c r="L169" s="58">
        <v>0</v>
      </c>
    </row>
    <row r="170" spans="1:12" x14ac:dyDescent="0.25">
      <c r="A170" s="179"/>
      <c r="B170" s="180"/>
      <c r="C170" s="181"/>
      <c r="D170" s="185"/>
      <c r="E170" s="185">
        <v>343</v>
      </c>
      <c r="F170" s="185"/>
      <c r="G170" s="69" t="s">
        <v>151</v>
      </c>
      <c r="H170" s="58">
        <f>H171</f>
        <v>0</v>
      </c>
      <c r="I170" s="58"/>
      <c r="J170" s="58">
        <f>J171</f>
        <v>148</v>
      </c>
      <c r="K170" s="58" t="s">
        <v>99</v>
      </c>
      <c r="L170" s="58">
        <v>0</v>
      </c>
    </row>
    <row r="171" spans="1:12" ht="25.5" x14ac:dyDescent="0.25">
      <c r="A171" s="168"/>
      <c r="B171" s="169"/>
      <c r="C171" s="170"/>
      <c r="D171" s="171"/>
      <c r="E171" s="171"/>
      <c r="F171" s="171">
        <v>3431</v>
      </c>
      <c r="G171" s="172" t="s">
        <v>152</v>
      </c>
      <c r="H171" s="54">
        <v>0</v>
      </c>
      <c r="I171" s="54"/>
      <c r="J171" s="54">
        <v>148</v>
      </c>
      <c r="K171" s="54" t="s">
        <v>99</v>
      </c>
      <c r="L171" s="54">
        <v>0</v>
      </c>
    </row>
    <row r="172" spans="1:12" x14ac:dyDescent="0.25">
      <c r="A172" s="168"/>
      <c r="B172" s="169"/>
      <c r="C172" s="170"/>
      <c r="D172" s="212">
        <v>38</v>
      </c>
      <c r="E172" s="212"/>
      <c r="F172" s="212"/>
      <c r="G172" s="69" t="s">
        <v>184</v>
      </c>
      <c r="H172" s="58">
        <f>H173</f>
        <v>0</v>
      </c>
      <c r="I172" s="58">
        <v>0</v>
      </c>
      <c r="J172" s="58">
        <f>J173</f>
        <v>79</v>
      </c>
      <c r="K172" s="58">
        <v>0</v>
      </c>
      <c r="L172" s="58">
        <v>0</v>
      </c>
    </row>
    <row r="173" spans="1:12" x14ac:dyDescent="0.25">
      <c r="A173" s="168"/>
      <c r="B173" s="169"/>
      <c r="C173" s="170"/>
      <c r="D173" s="171"/>
      <c r="E173" s="212">
        <v>383</v>
      </c>
      <c r="F173" s="212"/>
      <c r="G173" s="69" t="s">
        <v>185</v>
      </c>
      <c r="H173" s="58">
        <f>H174</f>
        <v>0</v>
      </c>
      <c r="I173" s="58"/>
      <c r="J173" s="58">
        <f>J174</f>
        <v>79</v>
      </c>
      <c r="K173" s="54" t="s">
        <v>99</v>
      </c>
      <c r="L173" s="58">
        <v>0</v>
      </c>
    </row>
    <row r="174" spans="1:12" ht="25.5" x14ac:dyDescent="0.25">
      <c r="A174" s="168"/>
      <c r="B174" s="169"/>
      <c r="C174" s="170"/>
      <c r="D174" s="171"/>
      <c r="E174" s="171"/>
      <c r="F174" s="171">
        <v>3831</v>
      </c>
      <c r="G174" s="172" t="s">
        <v>210</v>
      </c>
      <c r="H174" s="54">
        <v>0</v>
      </c>
      <c r="I174" s="54"/>
      <c r="J174" s="54">
        <v>79</v>
      </c>
      <c r="K174" s="54" t="s">
        <v>99</v>
      </c>
      <c r="L174" s="54">
        <v>0</v>
      </c>
    </row>
    <row r="175" spans="1:12" ht="25.5" x14ac:dyDescent="0.25">
      <c r="A175" s="249"/>
      <c r="B175" s="250"/>
      <c r="C175" s="251"/>
      <c r="D175" s="188">
        <v>4</v>
      </c>
      <c r="E175" s="188"/>
      <c r="F175" s="188"/>
      <c r="G175" s="188" t="s">
        <v>14</v>
      </c>
      <c r="H175" s="79">
        <f>H176+H179+H189</f>
        <v>0</v>
      </c>
      <c r="I175" s="79">
        <f t="shared" ref="I175:J175" si="15">I176+I179+I189</f>
        <v>46000</v>
      </c>
      <c r="J175" s="79">
        <f t="shared" si="15"/>
        <v>4596.68</v>
      </c>
      <c r="K175" s="79">
        <f t="shared" ref="K175" si="16">(J175/I175)*100</f>
        <v>9.9927826086956522</v>
      </c>
      <c r="L175" s="79">
        <v>0</v>
      </c>
    </row>
    <row r="176" spans="1:12" ht="38.25" x14ac:dyDescent="0.25">
      <c r="A176" s="261"/>
      <c r="B176" s="262"/>
      <c r="C176" s="263"/>
      <c r="D176" s="185">
        <v>41</v>
      </c>
      <c r="E176" s="185"/>
      <c r="F176" s="185"/>
      <c r="G176" s="69" t="s">
        <v>101</v>
      </c>
      <c r="H176" s="58">
        <f>H177</f>
        <v>0</v>
      </c>
      <c r="I176" s="58">
        <v>0</v>
      </c>
      <c r="J176" s="58">
        <f>J177</f>
        <v>0</v>
      </c>
      <c r="K176" s="58">
        <v>0</v>
      </c>
      <c r="L176" s="58">
        <v>0</v>
      </c>
    </row>
    <row r="177" spans="1:12" x14ac:dyDescent="0.25">
      <c r="A177" s="183"/>
      <c r="B177" s="184"/>
      <c r="C177" s="185"/>
      <c r="D177" s="185"/>
      <c r="E177" s="185">
        <v>412</v>
      </c>
      <c r="F177" s="185"/>
      <c r="G177" s="63" t="s">
        <v>158</v>
      </c>
      <c r="H177" s="58">
        <f>H178</f>
        <v>0</v>
      </c>
      <c r="I177" s="58"/>
      <c r="J177" s="58">
        <f>J178</f>
        <v>0</v>
      </c>
      <c r="K177" s="58" t="s">
        <v>99</v>
      </c>
      <c r="L177" s="58">
        <v>0</v>
      </c>
    </row>
    <row r="178" spans="1:12" x14ac:dyDescent="0.25">
      <c r="A178" s="173"/>
      <c r="B178" s="174"/>
      <c r="C178" s="171"/>
      <c r="D178" s="171"/>
      <c r="E178" s="171"/>
      <c r="F178" s="171">
        <v>4123</v>
      </c>
      <c r="G178" s="81" t="s">
        <v>157</v>
      </c>
      <c r="H178" s="54">
        <v>0</v>
      </c>
      <c r="I178" s="54"/>
      <c r="J178" s="54">
        <v>0</v>
      </c>
      <c r="K178" s="54" t="s">
        <v>99</v>
      </c>
      <c r="L178" s="54">
        <v>0</v>
      </c>
    </row>
    <row r="179" spans="1:12" ht="25.5" x14ac:dyDescent="0.25">
      <c r="A179" s="252"/>
      <c r="B179" s="253"/>
      <c r="C179" s="254"/>
      <c r="D179" s="185">
        <v>42</v>
      </c>
      <c r="E179" s="185"/>
      <c r="F179" s="185"/>
      <c r="G179" s="69" t="s">
        <v>31</v>
      </c>
      <c r="H179" s="58">
        <f>H180+H182+H187</f>
        <v>0</v>
      </c>
      <c r="I179" s="58">
        <v>46000</v>
      </c>
      <c r="J179" s="58">
        <f>J180+J182+J187</f>
        <v>4596.68</v>
      </c>
      <c r="K179" s="58">
        <f t="shared" ref="K179" si="17">(J179/I179)*100</f>
        <v>9.9927826086956522</v>
      </c>
      <c r="L179" s="58">
        <v>0</v>
      </c>
    </row>
    <row r="180" spans="1:12" x14ac:dyDescent="0.25">
      <c r="A180" s="179"/>
      <c r="B180" s="180"/>
      <c r="C180" s="181"/>
      <c r="D180" s="185"/>
      <c r="E180" s="185">
        <v>421</v>
      </c>
      <c r="F180" s="185"/>
      <c r="G180" s="71" t="s">
        <v>172</v>
      </c>
      <c r="H180" s="58">
        <f>H181</f>
        <v>0</v>
      </c>
      <c r="I180" s="58"/>
      <c r="J180" s="58">
        <f>J181</f>
        <v>0</v>
      </c>
      <c r="K180" s="58" t="s">
        <v>99</v>
      </c>
      <c r="L180" s="58">
        <v>0</v>
      </c>
    </row>
    <row r="181" spans="1:12" x14ac:dyDescent="0.25">
      <c r="A181" s="168"/>
      <c r="B181" s="169"/>
      <c r="C181" s="170"/>
      <c r="D181" s="171"/>
      <c r="E181" s="171"/>
      <c r="F181" s="171">
        <v>4212</v>
      </c>
      <c r="G181" s="52" t="s">
        <v>161</v>
      </c>
      <c r="H181" s="54">
        <v>0</v>
      </c>
      <c r="I181" s="54"/>
      <c r="J181" s="54">
        <v>0</v>
      </c>
      <c r="K181" s="54" t="s">
        <v>99</v>
      </c>
      <c r="L181" s="54">
        <v>0</v>
      </c>
    </row>
    <row r="182" spans="1:12" x14ac:dyDescent="0.25">
      <c r="A182" s="179"/>
      <c r="B182" s="180"/>
      <c r="C182" s="181"/>
      <c r="D182" s="185"/>
      <c r="E182" s="185">
        <v>422</v>
      </c>
      <c r="F182" s="185"/>
      <c r="G182" s="71" t="s">
        <v>154</v>
      </c>
      <c r="H182" s="58">
        <f>SUM(H183:H186)</f>
        <v>0</v>
      </c>
      <c r="I182" s="58"/>
      <c r="J182" s="58">
        <f>SUM(J183:J186)</f>
        <v>4596.68</v>
      </c>
      <c r="K182" s="58" t="s">
        <v>99</v>
      </c>
      <c r="L182" s="58">
        <v>0</v>
      </c>
    </row>
    <row r="183" spans="1:12" x14ac:dyDescent="0.25">
      <c r="A183" s="168"/>
      <c r="B183" s="169"/>
      <c r="C183" s="170"/>
      <c r="D183" s="171"/>
      <c r="E183" s="171"/>
      <c r="F183" s="171">
        <v>4221</v>
      </c>
      <c r="G183" s="52" t="s">
        <v>155</v>
      </c>
      <c r="H183" s="54">
        <v>0</v>
      </c>
      <c r="I183" s="54"/>
      <c r="J183" s="54">
        <v>387.5</v>
      </c>
      <c r="K183" s="58" t="s">
        <v>99</v>
      </c>
      <c r="L183" s="54">
        <v>0</v>
      </c>
    </row>
    <row r="184" spans="1:12" ht="25.5" x14ac:dyDescent="0.25">
      <c r="A184" s="168"/>
      <c r="B184" s="169"/>
      <c r="C184" s="170"/>
      <c r="D184" s="171"/>
      <c r="E184" s="171"/>
      <c r="F184" s="171">
        <v>4223</v>
      </c>
      <c r="G184" s="72" t="s">
        <v>211</v>
      </c>
      <c r="H184" s="54">
        <v>0</v>
      </c>
      <c r="I184" s="54"/>
      <c r="J184" s="54">
        <v>1180</v>
      </c>
      <c r="K184" s="58" t="s">
        <v>99</v>
      </c>
      <c r="L184" s="54">
        <v>0</v>
      </c>
    </row>
    <row r="185" spans="1:12" x14ac:dyDescent="0.25">
      <c r="A185" s="168"/>
      <c r="B185" s="169"/>
      <c r="C185" s="170"/>
      <c r="D185" s="171"/>
      <c r="E185" s="171"/>
      <c r="F185" s="171">
        <v>4226</v>
      </c>
      <c r="G185" s="52" t="s">
        <v>212</v>
      </c>
      <c r="H185" s="54">
        <v>0</v>
      </c>
      <c r="I185" s="54"/>
      <c r="J185" s="54">
        <v>3029.18</v>
      </c>
      <c r="K185" s="58" t="s">
        <v>99</v>
      </c>
      <c r="L185" s="54">
        <v>0</v>
      </c>
    </row>
    <row r="186" spans="1:12" ht="25.5" x14ac:dyDescent="0.25">
      <c r="A186" s="168"/>
      <c r="B186" s="169"/>
      <c r="C186" s="170"/>
      <c r="D186" s="171"/>
      <c r="E186" s="171"/>
      <c r="F186" s="171">
        <v>4227</v>
      </c>
      <c r="G186" s="72" t="s">
        <v>173</v>
      </c>
      <c r="H186" s="54">
        <v>0</v>
      </c>
      <c r="I186" s="54"/>
      <c r="J186" s="54">
        <v>0</v>
      </c>
      <c r="K186" s="58" t="s">
        <v>99</v>
      </c>
      <c r="L186" s="54">
        <v>0</v>
      </c>
    </row>
    <row r="187" spans="1:12" ht="38.25" x14ac:dyDescent="0.25">
      <c r="A187" s="179"/>
      <c r="B187" s="180"/>
      <c r="C187" s="181"/>
      <c r="D187" s="185"/>
      <c r="E187" s="185">
        <v>424</v>
      </c>
      <c r="F187" s="185"/>
      <c r="G187" s="150" t="s">
        <v>162</v>
      </c>
      <c r="H187" s="58">
        <f>H188</f>
        <v>0</v>
      </c>
      <c r="I187" s="58"/>
      <c r="J187" s="58">
        <f>J188</f>
        <v>0</v>
      </c>
      <c r="K187" s="58" t="s">
        <v>99</v>
      </c>
      <c r="L187" s="58">
        <v>0</v>
      </c>
    </row>
    <row r="188" spans="1:12" x14ac:dyDescent="0.25">
      <c r="A188" s="168"/>
      <c r="B188" s="169"/>
      <c r="C188" s="170"/>
      <c r="D188" s="171"/>
      <c r="E188" s="171"/>
      <c r="F188" s="171">
        <v>4241</v>
      </c>
      <c r="G188" s="52" t="s">
        <v>156</v>
      </c>
      <c r="H188" s="54">
        <v>0</v>
      </c>
      <c r="I188" s="54"/>
      <c r="J188" s="54">
        <v>0</v>
      </c>
      <c r="K188" s="58" t="s">
        <v>99</v>
      </c>
      <c r="L188" s="54">
        <v>0</v>
      </c>
    </row>
    <row r="189" spans="1:12" ht="26.25" x14ac:dyDescent="0.25">
      <c r="A189" s="258"/>
      <c r="B189" s="259"/>
      <c r="C189" s="260"/>
      <c r="D189" s="185">
        <v>45</v>
      </c>
      <c r="E189" s="185"/>
      <c r="F189" s="185"/>
      <c r="G189" s="123" t="s">
        <v>94</v>
      </c>
      <c r="H189" s="218">
        <f>H190</f>
        <v>0</v>
      </c>
      <c r="I189" s="125">
        <v>0</v>
      </c>
      <c r="J189" s="125">
        <f>J190</f>
        <v>0</v>
      </c>
      <c r="K189" s="58">
        <v>0</v>
      </c>
      <c r="L189" s="162">
        <v>0</v>
      </c>
    </row>
    <row r="190" spans="1:12" ht="38.25" x14ac:dyDescent="0.25">
      <c r="A190" s="189"/>
      <c r="B190" s="190"/>
      <c r="C190" s="191"/>
      <c r="D190" s="185"/>
      <c r="E190" s="185">
        <v>451</v>
      </c>
      <c r="F190" s="185"/>
      <c r="G190" s="70" t="s">
        <v>174</v>
      </c>
      <c r="H190" s="218">
        <f>H191</f>
        <v>0</v>
      </c>
      <c r="I190" s="125"/>
      <c r="J190" s="125">
        <f>J191</f>
        <v>0</v>
      </c>
      <c r="K190" s="137" t="s">
        <v>99</v>
      </c>
      <c r="L190" s="216">
        <v>0</v>
      </c>
    </row>
    <row r="191" spans="1:12" ht="25.5" x14ac:dyDescent="0.25">
      <c r="A191" s="175"/>
      <c r="B191" s="176"/>
      <c r="C191" s="177"/>
      <c r="D191" s="171"/>
      <c r="E191" s="171"/>
      <c r="F191" s="171">
        <v>4511</v>
      </c>
      <c r="G191" s="56" t="s">
        <v>174</v>
      </c>
      <c r="H191" s="199">
        <v>0</v>
      </c>
      <c r="I191" s="122"/>
      <c r="J191" s="122">
        <v>0</v>
      </c>
      <c r="K191" s="178" t="s">
        <v>99</v>
      </c>
      <c r="L191" s="217">
        <v>0</v>
      </c>
    </row>
    <row r="192" spans="1:12" ht="25.5" customHeight="1" x14ac:dyDescent="0.25">
      <c r="A192" s="255" t="s">
        <v>203</v>
      </c>
      <c r="B192" s="256"/>
      <c r="C192" s="257"/>
      <c r="D192" s="182"/>
      <c r="E192" s="182"/>
      <c r="F192" s="182"/>
      <c r="G192" s="182" t="s">
        <v>204</v>
      </c>
      <c r="H192" s="112"/>
      <c r="I192" s="114"/>
      <c r="J192" s="114"/>
      <c r="K192" s="114"/>
      <c r="L192" s="115"/>
    </row>
    <row r="193" spans="1:12" x14ac:dyDescent="0.25">
      <c r="A193" s="186"/>
      <c r="B193" s="187"/>
      <c r="C193" s="188"/>
      <c r="D193" s="188">
        <v>3</v>
      </c>
      <c r="E193" s="188"/>
      <c r="F193" s="188"/>
      <c r="G193" s="188" t="s">
        <v>12</v>
      </c>
      <c r="H193" s="79">
        <f>H194</f>
        <v>0</v>
      </c>
      <c r="I193" s="79">
        <f>SUM(I194:I207)</f>
        <v>13130</v>
      </c>
      <c r="J193" s="79">
        <f>J194</f>
        <v>6799.47</v>
      </c>
      <c r="K193" s="79">
        <f t="shared" ref="K193" si="18">(J193/I193)*100</f>
        <v>51.785757806549896</v>
      </c>
      <c r="L193" s="79">
        <v>0</v>
      </c>
    </row>
    <row r="194" spans="1:12" x14ac:dyDescent="0.25">
      <c r="A194" s="252"/>
      <c r="B194" s="253"/>
      <c r="C194" s="254"/>
      <c r="D194" s="185">
        <v>32</v>
      </c>
      <c r="E194" s="185"/>
      <c r="F194" s="185"/>
      <c r="G194" s="69" t="s">
        <v>23</v>
      </c>
      <c r="H194" s="58">
        <f>H195+H199+H204+H206</f>
        <v>0</v>
      </c>
      <c r="I194" s="58">
        <v>13130</v>
      </c>
      <c r="J194" s="58">
        <f>J195+J199+J204+J206</f>
        <v>6799.47</v>
      </c>
      <c r="K194" s="58">
        <f t="shared" ref="K194" si="19">(J194/I194)*100</f>
        <v>51.785757806549896</v>
      </c>
      <c r="L194" s="58">
        <v>0</v>
      </c>
    </row>
    <row r="195" spans="1:12" x14ac:dyDescent="0.25">
      <c r="A195" s="179"/>
      <c r="B195" s="180"/>
      <c r="C195" s="181"/>
      <c r="D195" s="185"/>
      <c r="E195" s="185">
        <v>322</v>
      </c>
      <c r="F195" s="185"/>
      <c r="G195" s="69" t="s">
        <v>131</v>
      </c>
      <c r="H195" s="58">
        <f>SUM(H196:H197)</f>
        <v>0</v>
      </c>
      <c r="I195" s="58"/>
      <c r="J195" s="58">
        <f>SUM(J196:J198)</f>
        <v>450.18</v>
      </c>
      <c r="K195" s="58" t="s">
        <v>99</v>
      </c>
      <c r="L195" s="58">
        <v>0</v>
      </c>
    </row>
    <row r="196" spans="1:12" ht="25.5" x14ac:dyDescent="0.25">
      <c r="A196" s="168"/>
      <c r="B196" s="169"/>
      <c r="C196" s="170"/>
      <c r="D196" s="171"/>
      <c r="E196" s="171"/>
      <c r="F196" s="171">
        <v>3221</v>
      </c>
      <c r="G196" s="72" t="s">
        <v>167</v>
      </c>
      <c r="H196" s="54">
        <v>0</v>
      </c>
      <c r="I196" s="54"/>
      <c r="J196" s="54">
        <v>6.96</v>
      </c>
      <c r="K196" s="54" t="s">
        <v>99</v>
      </c>
      <c r="L196" s="54">
        <v>0</v>
      </c>
    </row>
    <row r="197" spans="1:12" ht="25.5" x14ac:dyDescent="0.25">
      <c r="A197" s="168"/>
      <c r="B197" s="169"/>
      <c r="C197" s="170"/>
      <c r="D197" s="171"/>
      <c r="E197" s="171"/>
      <c r="F197" s="171">
        <v>3224</v>
      </c>
      <c r="G197" s="72" t="s">
        <v>168</v>
      </c>
      <c r="H197" s="54">
        <v>0</v>
      </c>
      <c r="I197" s="54"/>
      <c r="J197" s="54">
        <v>21.34</v>
      </c>
      <c r="K197" s="54" t="s">
        <v>99</v>
      </c>
      <c r="L197" s="54">
        <v>0</v>
      </c>
    </row>
    <row r="198" spans="1:12" x14ac:dyDescent="0.25">
      <c r="A198" s="168"/>
      <c r="B198" s="169"/>
      <c r="C198" s="170"/>
      <c r="D198" s="171"/>
      <c r="E198" s="171"/>
      <c r="F198" s="171">
        <v>3225</v>
      </c>
      <c r="G198" s="213" t="s">
        <v>135</v>
      </c>
      <c r="H198" s="54">
        <v>0</v>
      </c>
      <c r="I198" s="54"/>
      <c r="J198" s="54">
        <v>421.88</v>
      </c>
      <c r="K198" s="58" t="s">
        <v>99</v>
      </c>
      <c r="L198" s="54">
        <v>0</v>
      </c>
    </row>
    <row r="199" spans="1:12" x14ac:dyDescent="0.25">
      <c r="A199" s="179"/>
      <c r="B199" s="180"/>
      <c r="C199" s="181"/>
      <c r="D199" s="185"/>
      <c r="E199" s="185">
        <v>323</v>
      </c>
      <c r="F199" s="185"/>
      <c r="G199" s="69" t="s">
        <v>136</v>
      </c>
      <c r="H199" s="58">
        <f>SUM(H200:H203)</f>
        <v>0</v>
      </c>
      <c r="I199" s="58"/>
      <c r="J199" s="58">
        <f>SUM(J200:J203)</f>
        <v>5456.4800000000005</v>
      </c>
      <c r="K199" s="54" t="s">
        <v>99</v>
      </c>
      <c r="L199" s="58">
        <v>0</v>
      </c>
    </row>
    <row r="200" spans="1:12" x14ac:dyDescent="0.25">
      <c r="A200" s="168"/>
      <c r="B200" s="169"/>
      <c r="C200" s="170"/>
      <c r="D200" s="171"/>
      <c r="E200" s="171"/>
      <c r="F200" s="171">
        <v>3233</v>
      </c>
      <c r="G200" s="52" t="s">
        <v>139</v>
      </c>
      <c r="H200" s="54">
        <v>0</v>
      </c>
      <c r="I200" s="54"/>
      <c r="J200" s="54">
        <v>8.59</v>
      </c>
      <c r="K200" s="54" t="s">
        <v>99</v>
      </c>
      <c r="L200" s="54">
        <v>0</v>
      </c>
    </row>
    <row r="201" spans="1:12" x14ac:dyDescent="0.25">
      <c r="A201" s="168"/>
      <c r="B201" s="169"/>
      <c r="C201" s="170"/>
      <c r="D201" s="171"/>
      <c r="E201" s="171"/>
      <c r="F201" s="171">
        <v>3235</v>
      </c>
      <c r="G201" s="52" t="s">
        <v>141</v>
      </c>
      <c r="H201" s="54">
        <v>0</v>
      </c>
      <c r="I201" s="54"/>
      <c r="J201" s="54">
        <v>1593.75</v>
      </c>
      <c r="K201" s="54" t="s">
        <v>99</v>
      </c>
      <c r="L201" s="54">
        <v>0</v>
      </c>
    </row>
    <row r="202" spans="1:12" x14ac:dyDescent="0.25">
      <c r="A202" s="168"/>
      <c r="B202" s="169"/>
      <c r="C202" s="170"/>
      <c r="D202" s="171"/>
      <c r="E202" s="171"/>
      <c r="F202" s="171">
        <v>3237</v>
      </c>
      <c r="G202" s="52" t="s">
        <v>142</v>
      </c>
      <c r="H202" s="54">
        <v>0</v>
      </c>
      <c r="I202" s="54"/>
      <c r="J202" s="54">
        <v>3574.76</v>
      </c>
      <c r="K202" s="54" t="s">
        <v>99</v>
      </c>
      <c r="L202" s="54">
        <v>0</v>
      </c>
    </row>
    <row r="203" spans="1:12" x14ac:dyDescent="0.25">
      <c r="A203" s="168"/>
      <c r="B203" s="169"/>
      <c r="C203" s="170"/>
      <c r="D203" s="171"/>
      <c r="E203" s="171"/>
      <c r="F203" s="171">
        <v>3239</v>
      </c>
      <c r="G203" s="52" t="s">
        <v>144</v>
      </c>
      <c r="H203" s="54">
        <v>0</v>
      </c>
      <c r="I203" s="54"/>
      <c r="J203" s="54">
        <v>279.38</v>
      </c>
      <c r="K203" s="54" t="s">
        <v>99</v>
      </c>
      <c r="L203" s="54">
        <v>0</v>
      </c>
    </row>
    <row r="204" spans="1:12" ht="25.5" x14ac:dyDescent="0.25">
      <c r="A204" s="179"/>
      <c r="B204" s="180"/>
      <c r="C204" s="181"/>
      <c r="D204" s="185"/>
      <c r="E204" s="185">
        <v>324</v>
      </c>
      <c r="F204" s="185"/>
      <c r="G204" s="150" t="s">
        <v>146</v>
      </c>
      <c r="H204" s="58">
        <f>H205</f>
        <v>0</v>
      </c>
      <c r="I204" s="58"/>
      <c r="J204" s="58">
        <f>J205</f>
        <v>591.82000000000005</v>
      </c>
      <c r="K204" s="54" t="s">
        <v>99</v>
      </c>
      <c r="L204" s="58">
        <v>0</v>
      </c>
    </row>
    <row r="205" spans="1:12" ht="25.5" x14ac:dyDescent="0.25">
      <c r="A205" s="168"/>
      <c r="B205" s="169"/>
      <c r="C205" s="170"/>
      <c r="D205" s="171"/>
      <c r="E205" s="171"/>
      <c r="F205" s="171">
        <v>3241</v>
      </c>
      <c r="G205" s="72" t="s">
        <v>171</v>
      </c>
      <c r="H205" s="54">
        <v>0</v>
      </c>
      <c r="I205" s="54"/>
      <c r="J205" s="54">
        <v>591.82000000000005</v>
      </c>
      <c r="K205" s="54" t="s">
        <v>99</v>
      </c>
      <c r="L205" s="54">
        <v>0</v>
      </c>
    </row>
    <row r="206" spans="1:12" ht="25.5" x14ac:dyDescent="0.25">
      <c r="A206" s="179"/>
      <c r="B206" s="180"/>
      <c r="C206" s="181"/>
      <c r="D206" s="185"/>
      <c r="E206" s="185">
        <v>329</v>
      </c>
      <c r="F206" s="185"/>
      <c r="G206" s="150" t="s">
        <v>170</v>
      </c>
      <c r="H206" s="58">
        <f>SUM(H207:H207)</f>
        <v>0</v>
      </c>
      <c r="I206" s="58"/>
      <c r="J206" s="58">
        <f>SUM(J207:J207)</f>
        <v>300.99</v>
      </c>
      <c r="K206" s="54" t="s">
        <v>99</v>
      </c>
      <c r="L206" s="58">
        <v>0</v>
      </c>
    </row>
    <row r="207" spans="1:12" x14ac:dyDescent="0.25">
      <c r="A207" s="168"/>
      <c r="B207" s="169"/>
      <c r="C207" s="170"/>
      <c r="D207" s="171"/>
      <c r="E207" s="171"/>
      <c r="F207" s="171">
        <v>3293</v>
      </c>
      <c r="G207" s="72" t="s">
        <v>148</v>
      </c>
      <c r="H207" s="54">
        <v>0</v>
      </c>
      <c r="I207" s="54"/>
      <c r="J207" s="54">
        <v>300.99</v>
      </c>
      <c r="K207" s="54" t="s">
        <v>99</v>
      </c>
      <c r="L207" s="54">
        <v>0</v>
      </c>
    </row>
    <row r="208" spans="1:12" ht="25.5" x14ac:dyDescent="0.25">
      <c r="A208" s="249"/>
      <c r="B208" s="250"/>
      <c r="C208" s="251"/>
      <c r="D208" s="208">
        <v>4</v>
      </c>
      <c r="E208" s="208"/>
      <c r="F208" s="208"/>
      <c r="G208" s="208" t="s">
        <v>14</v>
      </c>
      <c r="H208" s="79">
        <f>H209+H213+H223</f>
        <v>0</v>
      </c>
      <c r="I208" s="79">
        <f t="shared" ref="I208" si="20">I209+I213+I223</f>
        <v>0</v>
      </c>
      <c r="J208" s="79">
        <f>J209</f>
        <v>751.01</v>
      </c>
      <c r="K208" s="79">
        <v>0</v>
      </c>
      <c r="L208" s="79">
        <v>0</v>
      </c>
    </row>
    <row r="209" spans="1:12" ht="25.5" x14ac:dyDescent="0.25">
      <c r="A209" s="252"/>
      <c r="B209" s="253"/>
      <c r="C209" s="254"/>
      <c r="D209" s="212">
        <v>42</v>
      </c>
      <c r="E209" s="212"/>
      <c r="F209" s="212"/>
      <c r="G209" s="69" t="s">
        <v>31</v>
      </c>
      <c r="H209" s="58">
        <f>H210+H213+H218</f>
        <v>0</v>
      </c>
      <c r="I209" s="58">
        <v>0</v>
      </c>
      <c r="J209" s="58">
        <f>J210</f>
        <v>751.01</v>
      </c>
      <c r="K209" s="58">
        <v>0</v>
      </c>
      <c r="L209" s="58">
        <v>0</v>
      </c>
    </row>
    <row r="210" spans="1:12" x14ac:dyDescent="0.25">
      <c r="A210" s="209"/>
      <c r="B210" s="210"/>
      <c r="C210" s="211"/>
      <c r="D210" s="212"/>
      <c r="E210" s="212">
        <v>422</v>
      </c>
      <c r="F210" s="212"/>
      <c r="G210" s="71" t="s">
        <v>154</v>
      </c>
      <c r="H210" s="58">
        <f>SUM(H212:H215)</f>
        <v>0</v>
      </c>
      <c r="I210" s="58"/>
      <c r="J210" s="58">
        <f>J211</f>
        <v>751.01</v>
      </c>
      <c r="K210" s="58" t="s">
        <v>99</v>
      </c>
      <c r="L210" s="58">
        <v>0</v>
      </c>
    </row>
    <row r="211" spans="1:12" ht="25.5" x14ac:dyDescent="0.25">
      <c r="A211" s="168"/>
      <c r="B211" s="169"/>
      <c r="C211" s="170"/>
      <c r="D211" s="171"/>
      <c r="E211" s="171"/>
      <c r="F211" s="171">
        <v>4223</v>
      </c>
      <c r="G211" s="72" t="s">
        <v>211</v>
      </c>
      <c r="H211" s="54">
        <v>0</v>
      </c>
      <c r="I211" s="54"/>
      <c r="J211" s="54">
        <v>751.01</v>
      </c>
      <c r="K211" s="58" t="s">
        <v>99</v>
      </c>
      <c r="L211" s="54">
        <v>0</v>
      </c>
    </row>
    <row r="212" spans="1:12" ht="15" customHeight="1" x14ac:dyDescent="0.25">
      <c r="A212" s="255" t="s">
        <v>93</v>
      </c>
      <c r="B212" s="256"/>
      <c r="C212" s="257"/>
      <c r="D212" s="207"/>
      <c r="E212" s="207"/>
      <c r="F212" s="207"/>
      <c r="G212" s="207" t="s">
        <v>35</v>
      </c>
      <c r="H212" s="112"/>
      <c r="I212" s="114"/>
      <c r="J212" s="114"/>
      <c r="K212" s="114"/>
      <c r="L212" s="115"/>
    </row>
    <row r="213" spans="1:12" x14ac:dyDescent="0.25">
      <c r="A213" s="249"/>
      <c r="B213" s="250"/>
      <c r="C213" s="251"/>
      <c r="D213" s="188">
        <v>3</v>
      </c>
      <c r="E213" s="188"/>
      <c r="F213" s="188"/>
      <c r="G213" s="188" t="s">
        <v>12</v>
      </c>
      <c r="H213" s="79">
        <f>H214</f>
        <v>0</v>
      </c>
      <c r="I213" s="79">
        <f t="shared" ref="I213:J213" si="21">I214</f>
        <v>0</v>
      </c>
      <c r="J213" s="79">
        <f t="shared" si="21"/>
        <v>0</v>
      </c>
      <c r="K213" s="79">
        <v>0</v>
      </c>
      <c r="L213" s="79">
        <v>0</v>
      </c>
    </row>
    <row r="214" spans="1:12" x14ac:dyDescent="0.25">
      <c r="A214" s="252"/>
      <c r="B214" s="253"/>
      <c r="C214" s="254"/>
      <c r="D214" s="185">
        <v>32</v>
      </c>
      <c r="E214" s="185"/>
      <c r="F214" s="185"/>
      <c r="G214" s="69" t="s">
        <v>23</v>
      </c>
      <c r="H214" s="58">
        <f>H215</f>
        <v>0</v>
      </c>
      <c r="I214" s="58">
        <v>0</v>
      </c>
      <c r="J214" s="58">
        <v>0</v>
      </c>
      <c r="K214" s="58">
        <v>0</v>
      </c>
      <c r="L214" s="58">
        <v>0</v>
      </c>
    </row>
    <row r="215" spans="1:12" ht="25.5" x14ac:dyDescent="0.25">
      <c r="A215" s="179"/>
      <c r="B215" s="180"/>
      <c r="C215" s="181"/>
      <c r="D215" s="185"/>
      <c r="E215" s="185">
        <v>329</v>
      </c>
      <c r="F215" s="185"/>
      <c r="G215" s="150" t="s">
        <v>170</v>
      </c>
      <c r="H215" s="58">
        <f>H216</f>
        <v>0</v>
      </c>
      <c r="I215" s="58"/>
      <c r="J215" s="58">
        <v>0</v>
      </c>
      <c r="K215" s="58" t="s">
        <v>99</v>
      </c>
      <c r="L215" s="58">
        <v>0</v>
      </c>
    </row>
    <row r="216" spans="1:12" ht="25.5" x14ac:dyDescent="0.25">
      <c r="A216" s="168"/>
      <c r="B216" s="169"/>
      <c r="C216" s="170"/>
      <c r="D216" s="171"/>
      <c r="E216" s="171"/>
      <c r="F216" s="171">
        <v>3299</v>
      </c>
      <c r="G216" s="72" t="s">
        <v>170</v>
      </c>
      <c r="H216" s="54">
        <v>0</v>
      </c>
      <c r="I216" s="54"/>
      <c r="J216" s="54">
        <v>0</v>
      </c>
      <c r="K216" s="54" t="s">
        <v>99</v>
      </c>
      <c r="L216" s="54">
        <v>0</v>
      </c>
    </row>
    <row r="217" spans="1:12" x14ac:dyDescent="0.25">
      <c r="A217" s="255" t="s">
        <v>205</v>
      </c>
      <c r="B217" s="256"/>
      <c r="C217" s="257"/>
      <c r="D217" s="111"/>
      <c r="E217" s="146"/>
      <c r="F217" s="146"/>
      <c r="G217" s="111" t="s">
        <v>206</v>
      </c>
      <c r="H217" s="112"/>
      <c r="I217" s="114"/>
      <c r="J217" s="114"/>
      <c r="K217" s="114"/>
      <c r="L217" s="115"/>
    </row>
    <row r="218" spans="1:12" x14ac:dyDescent="0.25">
      <c r="A218" s="249"/>
      <c r="B218" s="250"/>
      <c r="C218" s="251"/>
      <c r="D218" s="83">
        <v>3</v>
      </c>
      <c r="E218" s="145"/>
      <c r="F218" s="145"/>
      <c r="G218" s="83" t="s">
        <v>12</v>
      </c>
      <c r="H218" s="79">
        <f>H219</f>
        <v>0</v>
      </c>
      <c r="I218" s="79">
        <f t="shared" ref="I218" si="22">I219</f>
        <v>2500</v>
      </c>
      <c r="J218" s="79">
        <f>J219</f>
        <v>1260</v>
      </c>
      <c r="K218" s="79">
        <f>(J218/I218)*100</f>
        <v>50.4</v>
      </c>
      <c r="L218" s="79">
        <v>0</v>
      </c>
    </row>
    <row r="219" spans="1:12" x14ac:dyDescent="0.25">
      <c r="A219" s="252"/>
      <c r="B219" s="253"/>
      <c r="C219" s="254"/>
      <c r="D219" s="68">
        <v>32</v>
      </c>
      <c r="E219" s="149"/>
      <c r="F219" s="149"/>
      <c r="G219" s="69" t="s">
        <v>23</v>
      </c>
      <c r="H219" s="58">
        <f>H220</f>
        <v>0</v>
      </c>
      <c r="I219" s="58">
        <v>2500</v>
      </c>
      <c r="J219" s="58">
        <f>J220</f>
        <v>1260</v>
      </c>
      <c r="K219" s="58">
        <f>(J219/I219)*100</f>
        <v>50.4</v>
      </c>
      <c r="L219" s="58">
        <v>0</v>
      </c>
    </row>
    <row r="220" spans="1:12" x14ac:dyDescent="0.25">
      <c r="A220" s="209"/>
      <c r="B220" s="210"/>
      <c r="C220" s="211"/>
      <c r="D220" s="212"/>
      <c r="E220" s="212">
        <v>322</v>
      </c>
      <c r="F220" s="212"/>
      <c r="G220" s="69" t="s">
        <v>131</v>
      </c>
      <c r="H220" s="58">
        <f>SUM(H221:H222)</f>
        <v>0</v>
      </c>
      <c r="I220" s="58"/>
      <c r="J220" s="58">
        <f>SUM(J221)</f>
        <v>1260</v>
      </c>
      <c r="K220" s="58" t="s">
        <v>99</v>
      </c>
      <c r="L220" s="58">
        <v>0</v>
      </c>
    </row>
    <row r="221" spans="1:12" ht="25.5" x14ac:dyDescent="0.25">
      <c r="A221" s="168"/>
      <c r="B221" s="169"/>
      <c r="C221" s="170"/>
      <c r="D221" s="171"/>
      <c r="E221" s="171"/>
      <c r="F221" s="171">
        <v>3221</v>
      </c>
      <c r="G221" s="72" t="s">
        <v>167</v>
      </c>
      <c r="H221" s="54">
        <v>0</v>
      </c>
      <c r="I221" s="54"/>
      <c r="J221" s="54">
        <v>1260</v>
      </c>
      <c r="K221" s="54" t="s">
        <v>99</v>
      </c>
      <c r="L221" s="54">
        <v>0</v>
      </c>
    </row>
    <row r="222" spans="1:12" ht="38.25" x14ac:dyDescent="0.25">
      <c r="A222" s="255" t="s">
        <v>207</v>
      </c>
      <c r="B222" s="256"/>
      <c r="C222" s="257"/>
      <c r="D222" s="197"/>
      <c r="E222" s="197"/>
      <c r="F222" s="197"/>
      <c r="G222" s="197" t="s">
        <v>208</v>
      </c>
      <c r="H222" s="112"/>
      <c r="I222" s="114"/>
      <c r="J222" s="114"/>
      <c r="K222" s="114"/>
      <c r="L222" s="115"/>
    </row>
    <row r="223" spans="1:12" x14ac:dyDescent="0.25">
      <c r="A223" s="249"/>
      <c r="B223" s="250"/>
      <c r="C223" s="251"/>
      <c r="D223" s="196">
        <v>3</v>
      </c>
      <c r="E223" s="196"/>
      <c r="F223" s="196"/>
      <c r="G223" s="196" t="s">
        <v>12</v>
      </c>
      <c r="H223" s="79">
        <f>H224</f>
        <v>0</v>
      </c>
      <c r="I223" s="79">
        <f t="shared" ref="I223:J223" si="23">I224</f>
        <v>0</v>
      </c>
      <c r="J223" s="79">
        <f t="shared" si="23"/>
        <v>656.25</v>
      </c>
      <c r="K223" s="79">
        <v>0</v>
      </c>
      <c r="L223" s="79">
        <v>0</v>
      </c>
    </row>
    <row r="224" spans="1:12" x14ac:dyDescent="0.25">
      <c r="A224" s="252"/>
      <c r="B224" s="253"/>
      <c r="C224" s="254"/>
      <c r="D224" s="198">
        <v>32</v>
      </c>
      <c r="E224" s="198"/>
      <c r="F224" s="198"/>
      <c r="G224" s="69" t="s">
        <v>23</v>
      </c>
      <c r="H224" s="58">
        <f>H225</f>
        <v>0</v>
      </c>
      <c r="I224" s="58">
        <v>0</v>
      </c>
      <c r="J224" s="58">
        <f>J225</f>
        <v>656.25</v>
      </c>
      <c r="K224" s="58">
        <v>0</v>
      </c>
      <c r="L224" s="58">
        <v>0</v>
      </c>
    </row>
    <row r="225" spans="1:12" x14ac:dyDescent="0.25">
      <c r="A225" s="193"/>
      <c r="B225" s="194"/>
      <c r="C225" s="195"/>
      <c r="D225" s="198"/>
      <c r="E225" s="198">
        <v>323</v>
      </c>
      <c r="F225" s="198"/>
      <c r="G225" s="150" t="s">
        <v>136</v>
      </c>
      <c r="H225" s="58">
        <f>H226</f>
        <v>0</v>
      </c>
      <c r="I225" s="58">
        <v>0</v>
      </c>
      <c r="J225" s="58">
        <f>J226</f>
        <v>656.25</v>
      </c>
      <c r="K225" s="58" t="s">
        <v>99</v>
      </c>
      <c r="L225" s="58">
        <v>0</v>
      </c>
    </row>
    <row r="226" spans="1:12" ht="25.5" x14ac:dyDescent="0.25">
      <c r="A226" s="168"/>
      <c r="B226" s="169"/>
      <c r="C226" s="170"/>
      <c r="D226" s="171"/>
      <c r="E226" s="171"/>
      <c r="F226" s="171">
        <v>3232</v>
      </c>
      <c r="G226" s="72" t="s">
        <v>169</v>
      </c>
      <c r="H226" s="54">
        <v>0</v>
      </c>
      <c r="I226" s="54">
        <v>0</v>
      </c>
      <c r="J226" s="54">
        <v>656.25</v>
      </c>
      <c r="K226" s="54" t="s">
        <v>99</v>
      </c>
      <c r="L226" s="54">
        <v>0</v>
      </c>
    </row>
  </sheetData>
  <mergeCells count="55">
    <mergeCell ref="A212:C212"/>
    <mergeCell ref="A213:C213"/>
    <mergeCell ref="A214:C214"/>
    <mergeCell ref="A179:C179"/>
    <mergeCell ref="A189:C189"/>
    <mergeCell ref="A192:C192"/>
    <mergeCell ref="A194:C194"/>
    <mergeCell ref="A208:C208"/>
    <mergeCell ref="A209:C209"/>
    <mergeCell ref="A10:C10"/>
    <mergeCell ref="A1:L1"/>
    <mergeCell ref="A3:L3"/>
    <mergeCell ref="A5:C5"/>
    <mergeCell ref="A6:C6"/>
    <mergeCell ref="A7:C7"/>
    <mergeCell ref="A8:C8"/>
    <mergeCell ref="A34:C34"/>
    <mergeCell ref="A37:C37"/>
    <mergeCell ref="A38:C38"/>
    <mergeCell ref="A41:C41"/>
    <mergeCell ref="A86:C86"/>
    <mergeCell ref="A55:C55"/>
    <mergeCell ref="A50:C50"/>
    <mergeCell ref="A56:C56"/>
    <mergeCell ref="A57:C57"/>
    <mergeCell ref="A77:C77"/>
    <mergeCell ref="A78:C78"/>
    <mergeCell ref="A39:C39"/>
    <mergeCell ref="A58:C58"/>
    <mergeCell ref="A75:C75"/>
    <mergeCell ref="A76:C76"/>
    <mergeCell ref="A175:C175"/>
    <mergeCell ref="A176:C176"/>
    <mergeCell ref="A87:C87"/>
    <mergeCell ref="A79:C79"/>
    <mergeCell ref="A81:C81"/>
    <mergeCell ref="A92:C92"/>
    <mergeCell ref="A94:C94"/>
    <mergeCell ref="A89:C89"/>
    <mergeCell ref="A223:C223"/>
    <mergeCell ref="A224:C224"/>
    <mergeCell ref="A222:C222"/>
    <mergeCell ref="A135:C135"/>
    <mergeCell ref="A95:C95"/>
    <mergeCell ref="A120:C120"/>
    <mergeCell ref="A123:C123"/>
    <mergeCell ref="A127:C127"/>
    <mergeCell ref="A217:C217"/>
    <mergeCell ref="A218:C218"/>
    <mergeCell ref="A219:C219"/>
    <mergeCell ref="A124:C124"/>
    <mergeCell ref="A138:C138"/>
    <mergeCell ref="A140:C140"/>
    <mergeCell ref="A141:C141"/>
    <mergeCell ref="A169:C169"/>
  </mergeCells>
  <pageMargins left="0.7" right="0.7" top="0.75" bottom="0.75" header="0.3" footer="0.3"/>
  <pageSetup paperSize="9" scale="59" fitToHeight="0" orientation="landscape" r:id="rId1"/>
  <rowBreaks count="5" manualBreakCount="5">
    <brk id="36" max="16383" man="1"/>
    <brk id="76" max="16383" man="1"/>
    <brk id="122" max="16383" man="1"/>
    <brk id="161" max="16383" man="1"/>
    <brk id="1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 POSEBNI DIO</vt:lpstr>
      <vt:lpstr>' Račun prihoda i rashoda'!Podrucje_ispisa</vt:lpstr>
      <vt:lpstr>'Rashodi prema funkcijskoj kl'!Podrucje_ispisa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Andrijana</cp:lastModifiedBy>
  <cp:lastPrinted>2025-07-22T10:38:05Z</cp:lastPrinted>
  <dcterms:created xsi:type="dcterms:W3CDTF">2022-08-12T12:51:27Z</dcterms:created>
  <dcterms:modified xsi:type="dcterms:W3CDTF">2025-07-28T06:18:52Z</dcterms:modified>
</cp:coreProperties>
</file>